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DECANAT\Planuri de invatamint\Planuri invatamant_2024-2025\Planuri master 2024-2025\"/>
    </mc:Choice>
  </mc:AlternateContent>
  <xr:revisionPtr revIDLastSave="0" documentId="13_ncr:1_{FCCF7447-17E6-4BFD-AECB-3399A735FD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m_I" sheetId="14" r:id="rId1"/>
    <sheet name="Sem_II" sheetId="24" r:id="rId2"/>
    <sheet name="Sem_III" sheetId="25" r:id="rId3"/>
    <sheet name="Sem_IV" sheetId="26" r:id="rId4"/>
  </sheets>
  <externalReferences>
    <externalReference r:id="rId5"/>
  </externalReferences>
  <definedNames>
    <definedName name="_xlnm.Print_Area" localSheetId="0">Sem_I!$A$1:$N$27</definedName>
    <definedName name="_xlnm.Print_Area" localSheetId="1">Sem_II!$A$1:$N$28</definedName>
    <definedName name="_xlnm.Print_Area" localSheetId="2">Sem_III!$A$1:$N$28</definedName>
    <definedName name="_xlnm.Print_Area" localSheetId="3">Sem_IV!$A$1:$N$26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6" l="1"/>
  <c r="L2" i="26"/>
  <c r="C3" i="26"/>
  <c r="K3" i="26"/>
  <c r="C4" i="26"/>
  <c r="K4" i="26"/>
  <c r="K9" i="26"/>
  <c r="L9" i="26" s="1"/>
  <c r="K10" i="26"/>
  <c r="L10" i="26"/>
  <c r="E12" i="26"/>
  <c r="F12" i="26"/>
  <c r="G12" i="26"/>
  <c r="H12" i="26"/>
  <c r="I12" i="26"/>
  <c r="F13" i="26"/>
  <c r="G13" i="26"/>
  <c r="H13" i="26"/>
  <c r="I13" i="26"/>
  <c r="M13" i="26"/>
  <c r="N13" i="26"/>
  <c r="K15" i="26"/>
  <c r="L15" i="26" s="1"/>
  <c r="K16" i="26"/>
  <c r="L16" i="26" s="1"/>
  <c r="C20" i="26"/>
  <c r="D20" i="26"/>
  <c r="C21" i="26"/>
  <c r="C22" i="26"/>
  <c r="D22" i="26"/>
  <c r="B25" i="26"/>
  <c r="D25" i="26"/>
  <c r="K25" i="26"/>
  <c r="K2" i="25"/>
  <c r="C3" i="25"/>
  <c r="K3" i="25"/>
  <c r="C4" i="25"/>
  <c r="K4" i="25"/>
  <c r="K9" i="25"/>
  <c r="L9" i="25" s="1"/>
  <c r="K10" i="25"/>
  <c r="L10" i="25" s="1"/>
  <c r="K11" i="25"/>
  <c r="L11" i="25"/>
  <c r="K12" i="25"/>
  <c r="L12" i="25" s="1"/>
  <c r="K13" i="25"/>
  <c r="L13" i="25" s="1"/>
  <c r="K15" i="25"/>
  <c r="L15" i="25" s="1"/>
  <c r="E17" i="25"/>
  <c r="F17" i="25"/>
  <c r="G17" i="25"/>
  <c r="H17" i="25"/>
  <c r="I17" i="25"/>
  <c r="F18" i="25"/>
  <c r="G18" i="25"/>
  <c r="H18" i="25"/>
  <c r="I18" i="25"/>
  <c r="M18" i="25"/>
  <c r="N18" i="25"/>
  <c r="K20" i="25"/>
  <c r="L20" i="25"/>
  <c r="K21" i="25"/>
  <c r="L21" i="25"/>
  <c r="C23" i="25"/>
  <c r="D23" i="25"/>
  <c r="C24" i="25"/>
  <c r="D24" i="25"/>
  <c r="C25" i="25"/>
  <c r="D25" i="25"/>
  <c r="B28" i="25"/>
  <c r="D28" i="25"/>
  <c r="K28" i="25"/>
  <c r="L12" i="26" l="1"/>
  <c r="L17" i="25"/>
  <c r="K17" i="25"/>
  <c r="K12" i="26"/>
  <c r="D24" i="24" l="1"/>
  <c r="D23" i="24"/>
  <c r="D22" i="24"/>
  <c r="K20" i="24"/>
  <c r="L20" i="24" s="1"/>
  <c r="K19" i="24"/>
  <c r="L19" i="24" s="1"/>
  <c r="K14" i="24"/>
  <c r="K12" i="24"/>
  <c r="L12" i="24" s="1"/>
  <c r="K11" i="24"/>
  <c r="K10" i="24"/>
  <c r="K9" i="24"/>
  <c r="K14" i="14"/>
  <c r="K9" i="14"/>
  <c r="K10" i="14"/>
  <c r="L10" i="14" s="1"/>
  <c r="K12" i="14"/>
  <c r="L12" i="14" s="1"/>
  <c r="K11" i="14"/>
  <c r="L11" i="14" s="1"/>
  <c r="D23" i="14"/>
  <c r="D21" i="14"/>
  <c r="D22" i="14"/>
  <c r="K19" i="14"/>
  <c r="L19" i="14" s="1"/>
  <c r="C24" i="24" l="1"/>
  <c r="K27" i="24"/>
  <c r="D27" i="24"/>
  <c r="B27" i="24"/>
  <c r="C23" i="24"/>
  <c r="C22" i="24"/>
  <c r="C4" i="24"/>
  <c r="L3" i="24"/>
  <c r="K4" i="24"/>
  <c r="K3" i="24"/>
  <c r="K2" i="24"/>
  <c r="C3" i="24"/>
  <c r="L2" i="24"/>
  <c r="N17" i="24"/>
  <c r="M17" i="24"/>
  <c r="I17" i="24"/>
  <c r="H17" i="24"/>
  <c r="G17" i="24"/>
  <c r="F17" i="24"/>
  <c r="I16" i="24"/>
  <c r="H16" i="24"/>
  <c r="G16" i="24"/>
  <c r="F16" i="24"/>
  <c r="E16" i="24"/>
  <c r="L14" i="24"/>
  <c r="L11" i="24"/>
  <c r="L10" i="24"/>
  <c r="L9" i="24"/>
  <c r="L16" i="24" l="1"/>
  <c r="K16" i="24"/>
  <c r="N17" i="14"/>
  <c r="M17" i="14"/>
  <c r="I17" i="14"/>
  <c r="H17" i="14"/>
  <c r="G17" i="14"/>
  <c r="F17" i="14"/>
  <c r="I16" i="14"/>
  <c r="H16" i="14"/>
  <c r="G16" i="14"/>
  <c r="F16" i="14"/>
  <c r="E16" i="14"/>
  <c r="L14" i="14"/>
  <c r="L9" i="14" l="1"/>
  <c r="L16" i="14" s="1"/>
  <c r="K16" i="14"/>
</calcChain>
</file>

<file path=xl/sharedStrings.xml><?xml version="1.0" encoding="utf-8"?>
<sst xmlns="http://schemas.openxmlformats.org/spreadsheetml/2006/main" count="249" uniqueCount="107">
  <si>
    <t>Plan de învățământ masterat</t>
  </si>
  <si>
    <t>Anul universitar:</t>
  </si>
  <si>
    <t xml:space="preserve">Domeniul: </t>
  </si>
  <si>
    <t>Anul de studii:</t>
  </si>
  <si>
    <t>I</t>
  </si>
  <si>
    <t xml:space="preserve">Programul de studii: </t>
  </si>
  <si>
    <t>Semestrul:</t>
  </si>
  <si>
    <t>Nr.
crt.</t>
  </si>
  <si>
    <t>Codul disciplinei</t>
  </si>
  <si>
    <t xml:space="preserve">Denumirea disciplinei </t>
  </si>
  <si>
    <t>Categorie formativă</t>
  </si>
  <si>
    <t>Nr. ECTS</t>
  </si>
  <si>
    <t>Ore/săptămână</t>
  </si>
  <si>
    <t>Total ore</t>
  </si>
  <si>
    <t>Forma de evaluare</t>
  </si>
  <si>
    <t>C</t>
  </si>
  <si>
    <t>S</t>
  </si>
  <si>
    <t>L</t>
  </si>
  <si>
    <t>P</t>
  </si>
  <si>
    <t>C/P</t>
  </si>
  <si>
    <t>Activități asistate</t>
  </si>
  <si>
    <t>Stud. Ind.</t>
  </si>
  <si>
    <t xml:space="preserve">Discipline Obligatorii (Ob) </t>
  </si>
  <si>
    <t>DS</t>
  </si>
  <si>
    <t>E</t>
  </si>
  <si>
    <t>V</t>
  </si>
  <si>
    <t>DC</t>
  </si>
  <si>
    <t>DA</t>
  </si>
  <si>
    <t>Discipline opționale (Op)</t>
  </si>
  <si>
    <t>Statistici:</t>
  </si>
  <si>
    <t>ECTS/Ore:</t>
  </si>
  <si>
    <t>Ex.</t>
  </si>
  <si>
    <t>Ver.</t>
  </si>
  <si>
    <t>Număr:</t>
  </si>
  <si>
    <t>Discipline facultative (F)</t>
  </si>
  <si>
    <t>Proiectarea și managementul programelor educaționale</t>
  </si>
  <si>
    <t>TOTAL NUMĂR 
DE ORE</t>
  </si>
  <si>
    <t>Discipline Obligatorii:</t>
  </si>
  <si>
    <t>Discipline Opționale:</t>
  </si>
  <si>
    <t>Discipline Facultative:</t>
  </si>
  <si>
    <t>Rector,</t>
  </si>
  <si>
    <t>Decan,</t>
  </si>
  <si>
    <t>Director departament,</t>
  </si>
  <si>
    <t>Mihnea-Cosmin COSTOIU</t>
  </si>
  <si>
    <t>II</t>
  </si>
  <si>
    <t>Psihopedagogia adolescenților, tinerilor și adulților</t>
  </si>
  <si>
    <t>Multimedia în educație</t>
  </si>
  <si>
    <t>2024 - 2025</t>
  </si>
  <si>
    <t>Nr. Crt.</t>
  </si>
  <si>
    <t>Didactica domeniului și dezvoltării în didactica specializării (învățământ liceal, postliceal)</t>
  </si>
  <si>
    <t>Sociologia educației</t>
  </si>
  <si>
    <t>Cercetare științifică, practică de cercetare și elaborare de disertație</t>
  </si>
  <si>
    <t>Practică pedagogică de specialitate în învățământul preuniversitar (învățământ liceal, postliceal)</t>
  </si>
  <si>
    <t>42 ore (14 săpt * 3 ore/săpt)</t>
  </si>
  <si>
    <t>Examen de absolvire: Nivelul II</t>
  </si>
  <si>
    <t>Promovarea examenului de disertație</t>
  </si>
  <si>
    <t>Radu ȘTEFĂNOIU</t>
  </si>
  <si>
    <t>10.C.09.L.001</t>
  </si>
  <si>
    <t>10.S.10.O.004</t>
  </si>
  <si>
    <t>10.C.10.L.001</t>
  </si>
  <si>
    <t>10.C.10.L.002</t>
  </si>
  <si>
    <t>10.S.11.O.001</t>
  </si>
  <si>
    <t>10.S.11.O.003</t>
  </si>
  <si>
    <t>10.C.11.L.001</t>
  </si>
  <si>
    <t>10.C.11.L.002</t>
  </si>
  <si>
    <t>Etică și integritate academică</t>
  </si>
  <si>
    <t>10.S.12.O.001</t>
  </si>
  <si>
    <t>10.C.12.L.001</t>
  </si>
  <si>
    <t>10.C.12.L.002</t>
  </si>
  <si>
    <t>10.F.09.O.001</t>
  </si>
  <si>
    <t>10.D.09.O.002</t>
  </si>
  <si>
    <t>10.D.10.O.001</t>
  </si>
  <si>
    <t>10.D.10.O.002</t>
  </si>
  <si>
    <t>10.D.11.O.002</t>
  </si>
  <si>
    <t>Vasile Dănuț COJOCARU</t>
  </si>
  <si>
    <t>Protecţia mediului în industria materialelor metalice</t>
  </si>
  <si>
    <t>10.S.09.O.004</t>
  </si>
  <si>
    <t>Metode de prevenire şi control a poluării</t>
  </si>
  <si>
    <t>10.D.09.O.003</t>
  </si>
  <si>
    <t>Schimbări majore climatice</t>
  </si>
  <si>
    <t>10.F.09.A.001</t>
  </si>
  <si>
    <t>Analiza statistică a ecosistemelor</t>
  </si>
  <si>
    <t>10.F.09.A.002</t>
  </si>
  <si>
    <t>Conducerea optimală a ecosistemelor</t>
  </si>
  <si>
    <t>Tehnici avansate de caracterizare a poluanţilor</t>
  </si>
  <si>
    <t>Strategii şi politici de dezvoltare durabilă a mediului</t>
  </si>
  <si>
    <t>10.D.10.O.003</t>
  </si>
  <si>
    <t>Surse energetice de reciclare şi regenerabile</t>
  </si>
  <si>
    <t>10.D.10.A.001</t>
  </si>
  <si>
    <t>Activităţi de autorizare ecologică</t>
  </si>
  <si>
    <t>10.D.10.A.002</t>
  </si>
  <si>
    <t>Amprenta ecologică</t>
  </si>
  <si>
    <t>Tehnologii moderne de reintegrare a deşeurilor</t>
  </si>
  <si>
    <t>Management integrat calitate - securitate - mediu</t>
  </si>
  <si>
    <t>Ecotehnologii durabile de elaborare a materialelor metalice</t>
  </si>
  <si>
    <t>10.S.11.O.004</t>
  </si>
  <si>
    <t>Ecotehnologii durabile de procesare a materialelor metalice</t>
  </si>
  <si>
    <t>Ecotehnologii durabile de tratamente termice</t>
  </si>
  <si>
    <t>Elemente de inginerie socială</t>
  </si>
  <si>
    <t>10 ECTS</t>
  </si>
  <si>
    <t>Ingineria mediului</t>
  </si>
  <si>
    <t>Amprenta de carbon</t>
  </si>
  <si>
    <t>Practică de cercetare I</t>
  </si>
  <si>
    <t>Practică de cercetare II</t>
  </si>
  <si>
    <t>Practică de cercetare III</t>
  </si>
  <si>
    <t>10.S.11.O.005</t>
  </si>
  <si>
    <t>10.C.12.O.002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</si>
</sst>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49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59" xfId="0" applyBorder="1" applyAlignment="1">
      <alignment horizontal="left" vertical="center" wrapText="1"/>
    </xf>
    <xf numFmtId="0" fontId="0" fillId="0" borderId="6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0" fontId="4" fillId="0" borderId="0" xfId="0" applyNumberFormat="1" applyFont="1" applyAlignment="1">
      <alignment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3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65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2"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D54DA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00FF99"/>
      <color rgb="FFFFFF99"/>
      <color rgb="FFCD54DA"/>
      <color rgb="FFFFCC66"/>
      <color rgb="FFFF99CC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61119</xdr:colOff>
      <xdr:row>0</xdr:row>
      <xdr:rowOff>0</xdr:rowOff>
    </xdr:from>
    <xdr:to>
      <xdr:col>1</xdr:col>
      <xdr:colOff>826294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29029B4-4D5F-4737-9B66-1A5D054E69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70682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243</xdr:rowOff>
    </xdr:from>
    <xdr:to>
      <xdr:col>12</xdr:col>
      <xdr:colOff>291212</xdr:colOff>
      <xdr:row>0</xdr:row>
      <xdr:rowOff>702224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B356E534-85BE-C938-72F6-D1481AF0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98719" y="243"/>
          <a:ext cx="707931" cy="701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37306</xdr:colOff>
      <xdr:row>0</xdr:row>
      <xdr:rowOff>0</xdr:rowOff>
    </xdr:from>
    <xdr:to>
      <xdr:col>1</xdr:col>
      <xdr:colOff>802481</xdr:colOff>
      <xdr:row>1</xdr:row>
      <xdr:rowOff>24674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8B434C9-CB2C-4AF8-BB28-233EA0E95C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46869" y="0"/>
          <a:ext cx="765175" cy="7509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14712</xdr:colOff>
      <xdr:row>0</xdr:row>
      <xdr:rowOff>0</xdr:rowOff>
    </xdr:from>
    <xdr:to>
      <xdr:col>13</xdr:col>
      <xdr:colOff>42175</xdr:colOff>
      <xdr:row>0</xdr:row>
      <xdr:rowOff>711993</xdr:rowOff>
    </xdr:to>
    <xdr:pic>
      <xdr:nvPicPr>
        <xdr:cNvPr id="4" name="Imagine 3">
          <a:extLst>
            <a:ext uri="{FF2B5EF4-FFF2-40B4-BE49-F238E27FC236}">
              <a16:creationId xmlns:a16="http://schemas.microsoft.com/office/drawing/2014/main" id="{1F3AC8BF-1AA0-89F4-1CB4-58321D5B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41993" y="0"/>
          <a:ext cx="718026" cy="711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84931</xdr:colOff>
      <xdr:row>0</xdr:row>
      <xdr:rowOff>0</xdr:rowOff>
    </xdr:from>
    <xdr:ext cx="765175" cy="745853"/>
    <xdr:pic>
      <xdr:nvPicPr>
        <xdr:cNvPr id="2" name="Picture 2">
          <a:extLst>
            <a:ext uri="{FF2B5EF4-FFF2-40B4-BE49-F238E27FC236}">
              <a16:creationId xmlns:a16="http://schemas.microsoft.com/office/drawing/2014/main" id="{CFC04905-FF86-47BA-871C-22536394A7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r="458"/>
        <a:stretch/>
      </xdr:blipFill>
      <xdr:spPr bwMode="auto">
        <a:xfrm>
          <a:off x="394494" y="0"/>
          <a:ext cx="765175" cy="7458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2716</xdr:colOff>
      <xdr:row>0</xdr:row>
      <xdr:rowOff>0</xdr:rowOff>
    </xdr:from>
    <xdr:ext cx="712724" cy="701675"/>
    <xdr:pic>
      <xdr:nvPicPr>
        <xdr:cNvPr id="3" name="Imagine 3">
          <a:extLst>
            <a:ext uri="{FF2B5EF4-FFF2-40B4-BE49-F238E27FC236}">
              <a16:creationId xmlns:a16="http://schemas.microsoft.com/office/drawing/2014/main" id="{245C80ED-00A1-4F70-A14C-61BEAA466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08316" y="0"/>
          <a:ext cx="712724" cy="7016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501650</xdr:colOff>
      <xdr:row>0</xdr:row>
      <xdr:rowOff>15875</xdr:rowOff>
    </xdr:from>
    <xdr:ext cx="765175" cy="745853"/>
    <xdr:pic>
      <xdr:nvPicPr>
        <xdr:cNvPr id="2" name="Picture 2">
          <a:extLst>
            <a:ext uri="{FF2B5EF4-FFF2-40B4-BE49-F238E27FC236}">
              <a16:creationId xmlns:a16="http://schemas.microsoft.com/office/drawing/2014/main" id="{38F07E8B-BDBD-4F66-BCCD-76059F6DE3A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" r="738"/>
        <a:stretch/>
      </xdr:blipFill>
      <xdr:spPr bwMode="auto">
        <a:xfrm>
          <a:off x="1111250" y="15875"/>
          <a:ext cx="765175" cy="7458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4941</xdr:colOff>
      <xdr:row>0</xdr:row>
      <xdr:rowOff>0</xdr:rowOff>
    </xdr:from>
    <xdr:ext cx="725532" cy="714375"/>
    <xdr:pic>
      <xdr:nvPicPr>
        <xdr:cNvPr id="3" name="Imagine 3">
          <a:extLst>
            <a:ext uri="{FF2B5EF4-FFF2-40B4-BE49-F238E27FC236}">
              <a16:creationId xmlns:a16="http://schemas.microsoft.com/office/drawing/2014/main" id="{A4D64AE7-98EC-4C17-B392-4AE7A01A2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10541" y="0"/>
          <a:ext cx="725532" cy="7143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ed_PMIMM.xlsx" TargetMode="External"/><Relationship Id="rId1" Type="http://schemas.openxmlformats.org/officeDocument/2006/relationships/externalLinkPath" Target="file:///C:\Personal%20Files\ElectroSurF_Cloud_Station\00_Decanat\Managementul%20calitatii\Planuri%20invatamant\Planuri%20invatamant%202023%202027\0_pt_print\master\2023_25_Pli_M_10_FSIM_IMed_PMI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m_I"/>
      <sheetName val="Sem_II"/>
    </sheetNames>
    <sheetDataSet>
      <sheetData sheetId="0">
        <row r="2">
          <cell r="D2" t="str">
            <v>2023 - 2025</v>
          </cell>
          <cell r="K2" t="str">
            <v>Anul universitar:</v>
          </cell>
        </row>
        <row r="3">
          <cell r="C3" t="str">
            <v>Ingineria mediului</v>
          </cell>
          <cell r="K3" t="str">
            <v>Anul de studii:</v>
          </cell>
        </row>
        <row r="4">
          <cell r="C4" t="str">
            <v>Protecţia mediului în industria materialelor metalice</v>
          </cell>
          <cell r="K4" t="str">
            <v>Semestrul:</v>
          </cell>
        </row>
        <row r="21">
          <cell r="C21" t="str">
            <v>Discipline Obligatorii:</v>
          </cell>
        </row>
        <row r="22">
          <cell r="C22" t="str">
            <v>Discipline Opționale:</v>
          </cell>
        </row>
        <row r="23">
          <cell r="C23" t="str">
            <v>Discipline Facultative:</v>
          </cell>
        </row>
        <row r="26">
          <cell r="B26" t="str">
            <v>Mihnea-Cosmin COSTOIU</v>
          </cell>
          <cell r="D26" t="str">
            <v>Radu ȘTEFĂNOIU</v>
          </cell>
          <cell r="K26" t="str">
            <v>Vasile Dănuț COJOCARU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zoomScale="80" zoomScaleNormal="80" zoomScaleSheetLayoutView="80" workbookViewId="0">
      <selection activeCell="C14" sqref="C14"/>
    </sheetView>
  </sheetViews>
  <sheetFormatPr defaultRowHeight="15" x14ac:dyDescent="0.25"/>
  <cols>
    <col min="1" max="1" width="4.7109375" style="5" customWidth="1"/>
    <col min="2" max="2" width="15.7109375" customWidth="1"/>
    <col min="3" max="3" width="75.85546875" customWidth="1"/>
    <col min="4" max="4" width="10.42578125" customWidth="1"/>
    <col min="5" max="5" width="6" customWidth="1"/>
    <col min="6" max="10" width="4.140625" customWidth="1"/>
    <col min="11" max="11" width="10.5703125" customWidth="1"/>
    <col min="12" max="12" width="6.28515625" customWidth="1"/>
    <col min="13" max="13" width="4.7109375" style="5" customWidth="1"/>
    <col min="14" max="14" width="3.85546875" style="5" customWidth="1"/>
    <col min="21" max="21" width="10.14062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76"/>
      <c r="R1" s="76"/>
      <c r="S1" s="76"/>
      <c r="T1" s="76"/>
      <c r="U1" s="76"/>
    </row>
    <row r="2" spans="1:21" ht="15" customHeight="1" x14ac:dyDescent="0.25">
      <c r="B2" s="111"/>
      <c r="C2" s="111"/>
      <c r="D2" s="108"/>
      <c r="E2" s="108"/>
      <c r="F2" s="108"/>
      <c r="G2" s="108"/>
      <c r="H2" s="108"/>
      <c r="K2" s="7" t="s">
        <v>1</v>
      </c>
      <c r="L2" s="108" t="s">
        <v>47</v>
      </c>
      <c r="M2" s="108"/>
      <c r="N2" s="108"/>
      <c r="Q2" s="77"/>
      <c r="R2" s="77"/>
      <c r="S2" s="77"/>
      <c r="T2" s="77"/>
      <c r="U2" s="77"/>
    </row>
    <row r="3" spans="1:21" x14ac:dyDescent="0.25">
      <c r="B3" s="6" t="s">
        <v>2</v>
      </c>
      <c r="C3" s="111" t="s">
        <v>100</v>
      </c>
      <c r="D3" s="111"/>
      <c r="E3" s="111"/>
      <c r="F3" s="111"/>
      <c r="G3" s="111"/>
      <c r="K3" s="7" t="s">
        <v>3</v>
      </c>
      <c r="L3" s="111" t="s">
        <v>4</v>
      </c>
      <c r="M3" s="111"/>
      <c r="Q3" s="77"/>
      <c r="R3" s="77"/>
      <c r="S3" s="77"/>
      <c r="T3" s="77"/>
      <c r="U3" s="77"/>
    </row>
    <row r="4" spans="1:21" ht="15" customHeight="1" x14ac:dyDescent="0.25">
      <c r="A4" s="108" t="s">
        <v>5</v>
      </c>
      <c r="B4" s="108"/>
      <c r="C4" s="111" t="s">
        <v>75</v>
      </c>
      <c r="D4" s="111"/>
      <c r="E4" s="111"/>
      <c r="F4" s="111"/>
      <c r="G4" s="111"/>
      <c r="K4" s="7" t="s">
        <v>6</v>
      </c>
      <c r="L4" s="111" t="s">
        <v>4</v>
      </c>
      <c r="M4" s="111"/>
      <c r="Q4" s="77"/>
      <c r="R4" s="77"/>
      <c r="S4" s="77"/>
      <c r="T4" s="77"/>
      <c r="U4" s="77"/>
    </row>
    <row r="5" spans="1:21" s="33" customFormat="1" ht="12" customHeight="1" thickBot="1" x14ac:dyDescent="0.25">
      <c r="A5" s="30"/>
      <c r="B5" s="31"/>
      <c r="C5" s="32"/>
      <c r="D5" s="32"/>
      <c r="E5" s="32"/>
      <c r="F5" s="32"/>
      <c r="G5" s="32"/>
      <c r="K5" s="34"/>
      <c r="L5" s="35"/>
      <c r="M5" s="32"/>
      <c r="N5" s="30"/>
      <c r="Q5" s="77"/>
      <c r="R5" s="77"/>
      <c r="S5" s="77"/>
      <c r="T5" s="77"/>
      <c r="U5" s="77"/>
    </row>
    <row r="6" spans="1:21" s="1" customFormat="1" ht="20.100000000000001" customHeight="1" x14ac:dyDescent="0.25">
      <c r="A6" s="165" t="s">
        <v>7</v>
      </c>
      <c r="B6" s="161" t="s">
        <v>8</v>
      </c>
      <c r="C6" s="161" t="s">
        <v>9</v>
      </c>
      <c r="D6" s="161" t="s">
        <v>10</v>
      </c>
      <c r="E6" s="163" t="s">
        <v>11</v>
      </c>
      <c r="F6" s="153" t="s">
        <v>12</v>
      </c>
      <c r="G6" s="154"/>
      <c r="H6" s="154"/>
      <c r="I6" s="154"/>
      <c r="J6" s="155"/>
      <c r="K6" s="161" t="s">
        <v>13</v>
      </c>
      <c r="L6" s="161"/>
      <c r="M6" s="161" t="s">
        <v>14</v>
      </c>
      <c r="N6" s="167"/>
      <c r="Q6" s="77"/>
      <c r="R6" s="77"/>
      <c r="S6" s="77"/>
      <c r="T6" s="77"/>
      <c r="U6" s="77"/>
    </row>
    <row r="7" spans="1:21" ht="30.75" thickBot="1" x14ac:dyDescent="0.3">
      <c r="A7" s="166"/>
      <c r="B7" s="162"/>
      <c r="C7" s="162"/>
      <c r="D7" s="162"/>
      <c r="E7" s="164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0" t="s">
        <v>20</v>
      </c>
      <c r="L7" s="100" t="s">
        <v>21</v>
      </c>
      <c r="M7" s="162"/>
      <c r="N7" s="168"/>
      <c r="Q7" s="77"/>
      <c r="R7" s="77"/>
      <c r="S7" s="77"/>
      <c r="T7" s="77"/>
      <c r="U7" s="77"/>
    </row>
    <row r="8" spans="1:21" ht="15.75" thickBot="1" x14ac:dyDescent="0.3">
      <c r="A8" s="158" t="s">
        <v>22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60"/>
      <c r="Q8" s="77"/>
      <c r="R8" s="77"/>
      <c r="S8" s="77"/>
      <c r="T8" s="77"/>
      <c r="U8" s="77"/>
    </row>
    <row r="9" spans="1:21" ht="20.100000000000001" customHeight="1" x14ac:dyDescent="0.25">
      <c r="A9" s="45">
        <v>1</v>
      </c>
      <c r="B9" s="19" t="s">
        <v>69</v>
      </c>
      <c r="C9" s="56" t="s">
        <v>101</v>
      </c>
      <c r="D9" s="25" t="s">
        <v>27</v>
      </c>
      <c r="E9" s="25">
        <v>5</v>
      </c>
      <c r="F9" s="26">
        <v>1</v>
      </c>
      <c r="G9" s="19"/>
      <c r="H9" s="19">
        <v>2</v>
      </c>
      <c r="I9" s="19"/>
      <c r="J9" s="19"/>
      <c r="K9" s="19">
        <f t="shared" ref="K9:K12" si="0">SUM(F9:J9)*14</f>
        <v>42</v>
      </c>
      <c r="L9" s="19">
        <f t="shared" ref="L9:L12" si="1">E9*25-K9</f>
        <v>83</v>
      </c>
      <c r="M9" s="139" t="s">
        <v>24</v>
      </c>
      <c r="N9" s="140"/>
      <c r="Q9" s="77"/>
      <c r="R9" s="77"/>
      <c r="S9" s="77"/>
      <c r="T9" s="77"/>
      <c r="U9" s="77"/>
    </row>
    <row r="10" spans="1:21" ht="20.100000000000001" customHeight="1" x14ac:dyDescent="0.25">
      <c r="A10" s="43">
        <v>2</v>
      </c>
      <c r="B10" s="20" t="s">
        <v>70</v>
      </c>
      <c r="C10" s="57" t="s">
        <v>77</v>
      </c>
      <c r="D10" s="21" t="s">
        <v>27</v>
      </c>
      <c r="E10" s="21">
        <v>6</v>
      </c>
      <c r="F10" s="23">
        <v>2</v>
      </c>
      <c r="G10" s="20"/>
      <c r="H10" s="20">
        <v>2</v>
      </c>
      <c r="I10" s="20"/>
      <c r="J10" s="20"/>
      <c r="K10" s="20">
        <f t="shared" si="0"/>
        <v>56</v>
      </c>
      <c r="L10" s="20">
        <f t="shared" si="1"/>
        <v>94</v>
      </c>
      <c r="M10" s="137" t="s">
        <v>24</v>
      </c>
      <c r="N10" s="138"/>
      <c r="Q10" s="77"/>
      <c r="R10" s="77"/>
      <c r="S10" s="77"/>
      <c r="T10" s="77"/>
      <c r="U10" s="77"/>
    </row>
    <row r="11" spans="1:21" ht="20.100000000000001" customHeight="1" x14ac:dyDescent="0.25">
      <c r="A11" s="43">
        <v>3</v>
      </c>
      <c r="B11" s="20" t="s">
        <v>78</v>
      </c>
      <c r="C11" s="57" t="s">
        <v>79</v>
      </c>
      <c r="D11" s="21" t="s">
        <v>23</v>
      </c>
      <c r="E11" s="21">
        <v>5</v>
      </c>
      <c r="F11" s="23">
        <v>2</v>
      </c>
      <c r="G11" s="20">
        <v>2</v>
      </c>
      <c r="H11" s="20"/>
      <c r="I11" s="20"/>
      <c r="J11" s="20"/>
      <c r="K11" s="20">
        <f t="shared" si="0"/>
        <v>56</v>
      </c>
      <c r="L11" s="20">
        <f t="shared" si="1"/>
        <v>69</v>
      </c>
      <c r="M11" s="137" t="s">
        <v>24</v>
      </c>
      <c r="N11" s="138"/>
      <c r="Q11" s="77"/>
      <c r="R11" s="77"/>
      <c r="S11" s="77"/>
      <c r="T11" s="77"/>
      <c r="U11" s="77"/>
    </row>
    <row r="12" spans="1:21" ht="20.100000000000001" customHeight="1" thickBot="1" x14ac:dyDescent="0.3">
      <c r="A12" s="98">
        <v>4</v>
      </c>
      <c r="B12" s="55" t="s">
        <v>76</v>
      </c>
      <c r="C12" s="74" t="s">
        <v>102</v>
      </c>
      <c r="D12" s="70" t="s">
        <v>27</v>
      </c>
      <c r="E12" s="70">
        <v>10</v>
      </c>
      <c r="F12" s="99"/>
      <c r="G12" s="55"/>
      <c r="H12" s="55"/>
      <c r="I12" s="55"/>
      <c r="J12" s="55">
        <v>12</v>
      </c>
      <c r="K12" s="55">
        <f t="shared" si="0"/>
        <v>168</v>
      </c>
      <c r="L12" s="55">
        <f t="shared" si="1"/>
        <v>82</v>
      </c>
      <c r="M12" s="135" t="s">
        <v>25</v>
      </c>
      <c r="N12" s="136"/>
      <c r="Q12" s="77"/>
      <c r="R12" s="77"/>
      <c r="S12" s="77"/>
      <c r="T12" s="88"/>
      <c r="U12" s="77"/>
    </row>
    <row r="13" spans="1:21" ht="20.100000000000001" customHeight="1" thickBot="1" x14ac:dyDescent="0.3">
      <c r="A13" s="146" t="s">
        <v>28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8"/>
      <c r="Q13" s="77"/>
      <c r="R13" s="77"/>
      <c r="S13" s="77"/>
      <c r="T13" s="88"/>
      <c r="U13" s="88"/>
    </row>
    <row r="14" spans="1:21" ht="20.100000000000001" customHeight="1" x14ac:dyDescent="0.25">
      <c r="A14" s="45">
        <v>5</v>
      </c>
      <c r="B14" s="19" t="s">
        <v>80</v>
      </c>
      <c r="C14" s="215" t="s">
        <v>81</v>
      </c>
      <c r="D14" s="144" t="s">
        <v>27</v>
      </c>
      <c r="E14" s="144">
        <v>4</v>
      </c>
      <c r="F14" s="149">
        <v>1</v>
      </c>
      <c r="G14" s="151">
        <v>2</v>
      </c>
      <c r="H14" s="151"/>
      <c r="I14" s="151"/>
      <c r="J14" s="151"/>
      <c r="K14" s="139">
        <f>SUM(F14:J14)*14</f>
        <v>42</v>
      </c>
      <c r="L14" s="139">
        <f>E14*25-K14</f>
        <v>58</v>
      </c>
      <c r="M14" s="139" t="s">
        <v>25</v>
      </c>
      <c r="N14" s="140"/>
      <c r="Q14" s="77"/>
      <c r="R14" s="77"/>
      <c r="S14" s="77"/>
      <c r="T14" s="88"/>
      <c r="U14" s="88"/>
    </row>
    <row r="15" spans="1:21" ht="20.100000000000001" customHeight="1" thickBot="1" x14ac:dyDescent="0.3">
      <c r="A15" s="44">
        <v>6</v>
      </c>
      <c r="B15" s="17" t="s">
        <v>82</v>
      </c>
      <c r="C15" s="58" t="s">
        <v>83</v>
      </c>
      <c r="D15" s="145"/>
      <c r="E15" s="145"/>
      <c r="F15" s="150"/>
      <c r="G15" s="152"/>
      <c r="H15" s="152"/>
      <c r="I15" s="152"/>
      <c r="J15" s="152"/>
      <c r="K15" s="141"/>
      <c r="L15" s="141"/>
      <c r="M15" s="141"/>
      <c r="N15" s="142"/>
      <c r="Q15" s="77"/>
      <c r="R15" s="77"/>
      <c r="S15" s="77"/>
      <c r="T15" s="77"/>
      <c r="U15" s="88"/>
    </row>
    <row r="16" spans="1:21" ht="20.100000000000001" customHeight="1" x14ac:dyDescent="0.25">
      <c r="A16" s="107" t="s">
        <v>29</v>
      </c>
      <c r="B16" s="108"/>
      <c r="C16" s="108"/>
      <c r="D16" s="59" t="s">
        <v>30</v>
      </c>
      <c r="E16" s="129">
        <f>SUM(E9:E15)</f>
        <v>30</v>
      </c>
      <c r="F16" s="94">
        <f>SUM(F9:F15)</f>
        <v>6</v>
      </c>
      <c r="G16" s="53">
        <f>SUM(G9:G15)</f>
        <v>4</v>
      </c>
      <c r="H16" s="53">
        <f>SUM(H9:H15)</f>
        <v>4</v>
      </c>
      <c r="I16" s="53">
        <f>SUM(I9:I15)</f>
        <v>0</v>
      </c>
      <c r="J16" s="53"/>
      <c r="K16" s="131">
        <f>SUM(K9:K15)</f>
        <v>364</v>
      </c>
      <c r="L16" s="131">
        <f>SUM(L9:L15)</f>
        <v>386</v>
      </c>
      <c r="M16" s="53" t="s">
        <v>31</v>
      </c>
      <c r="N16" s="54" t="s">
        <v>32</v>
      </c>
      <c r="Q16" s="77"/>
      <c r="R16" s="77"/>
      <c r="S16" s="77"/>
      <c r="T16" s="77"/>
      <c r="U16" s="77"/>
    </row>
    <row r="17" spans="1:21" ht="20.100000000000001" customHeight="1" thickBot="1" x14ac:dyDescent="0.3">
      <c r="A17" s="109"/>
      <c r="B17" s="110"/>
      <c r="C17" s="110"/>
      <c r="D17" s="15" t="s">
        <v>33</v>
      </c>
      <c r="E17" s="130"/>
      <c r="F17" s="84">
        <f>COUNT(F9:F15)</f>
        <v>4</v>
      </c>
      <c r="G17" s="16">
        <f>COUNT(G9:G15)</f>
        <v>2</v>
      </c>
      <c r="H17" s="16">
        <f>COUNT(H9:H15)</f>
        <v>2</v>
      </c>
      <c r="I17" s="16">
        <f>COUNT(I9:I15)</f>
        <v>0</v>
      </c>
      <c r="J17" s="16"/>
      <c r="K17" s="124"/>
      <c r="L17" s="124"/>
      <c r="M17" s="17">
        <f>COUNTIF(M1:M16,"=E")</f>
        <v>3</v>
      </c>
      <c r="N17" s="18">
        <f>COUNTIF(M1:M16,"=V")</f>
        <v>2</v>
      </c>
      <c r="Q17" s="77"/>
      <c r="R17" s="77"/>
      <c r="S17" s="77"/>
      <c r="T17" s="77"/>
      <c r="U17" s="77"/>
    </row>
    <row r="18" spans="1:21" ht="20.100000000000001" customHeight="1" thickBot="1" x14ac:dyDescent="0.3">
      <c r="A18" s="126" t="s">
        <v>34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/>
      <c r="Q18" s="77"/>
      <c r="R18" s="11"/>
      <c r="S18" s="77"/>
      <c r="T18" s="77"/>
      <c r="U18" s="77"/>
    </row>
    <row r="19" spans="1:21" ht="20.100000000000001" customHeight="1" thickBot="1" x14ac:dyDescent="0.3">
      <c r="A19" s="48">
        <v>7</v>
      </c>
      <c r="B19" s="17" t="s">
        <v>57</v>
      </c>
      <c r="C19" s="58" t="s">
        <v>35</v>
      </c>
      <c r="D19" s="60" t="s">
        <v>26</v>
      </c>
      <c r="E19" s="22">
        <v>5</v>
      </c>
      <c r="F19" s="24">
        <v>2</v>
      </c>
      <c r="G19" s="17">
        <v>1</v>
      </c>
      <c r="H19" s="17"/>
      <c r="I19" s="17"/>
      <c r="J19" s="17"/>
      <c r="K19" s="17">
        <f>SUM(F19:I19)*14</f>
        <v>42</v>
      </c>
      <c r="L19" s="17">
        <f>E19*25-K19</f>
        <v>83</v>
      </c>
      <c r="M19" s="112" t="s">
        <v>24</v>
      </c>
      <c r="N19" s="113"/>
      <c r="Q19" s="77"/>
      <c r="R19" s="11"/>
      <c r="S19" s="78"/>
      <c r="T19" s="78"/>
      <c r="U19" s="78"/>
    </row>
    <row r="20" spans="1:21" ht="15.75" customHeight="1" thickBo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Q20" s="29"/>
      <c r="R20" s="11"/>
      <c r="S20" s="28"/>
      <c r="T20" s="28"/>
      <c r="U20" s="28"/>
    </row>
    <row r="21" spans="1:21" ht="15.75" customHeight="1" x14ac:dyDescent="0.25">
      <c r="B21" s="114" t="s">
        <v>36</v>
      </c>
      <c r="C21" s="40" t="s">
        <v>37</v>
      </c>
      <c r="D21" s="117">
        <f>SUM(F9:J12)</f>
        <v>23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9"/>
      <c r="Q21" s="29"/>
      <c r="R21" s="11"/>
      <c r="S21" s="28"/>
      <c r="T21" s="28"/>
      <c r="U21" s="28"/>
    </row>
    <row r="22" spans="1:21" ht="15.75" customHeight="1" x14ac:dyDescent="0.25">
      <c r="B22" s="115"/>
      <c r="C22" s="41" t="s">
        <v>38</v>
      </c>
      <c r="D22" s="120">
        <f>SUM(F14:J15)</f>
        <v>3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2"/>
      <c r="Q22" s="29"/>
      <c r="R22" s="11"/>
      <c r="S22" s="28"/>
      <c r="T22" s="28"/>
      <c r="U22" s="28"/>
    </row>
    <row r="23" spans="1:21" ht="15.75" customHeight="1" thickBot="1" x14ac:dyDescent="0.3">
      <c r="B23" s="116"/>
      <c r="C23" s="42" t="s">
        <v>39</v>
      </c>
      <c r="D23" s="123">
        <f>SUM(F19:J19)</f>
        <v>3</v>
      </c>
      <c r="E23" s="124"/>
      <c r="F23" s="124"/>
      <c r="G23" s="124"/>
      <c r="H23" s="124"/>
      <c r="I23" s="124"/>
      <c r="J23" s="124"/>
      <c r="K23" s="124"/>
      <c r="L23" s="124"/>
      <c r="M23" s="124"/>
      <c r="N23" s="125"/>
      <c r="Q23" s="29"/>
      <c r="R23" s="11"/>
      <c r="S23" s="28"/>
      <c r="T23" s="28"/>
      <c r="U23" s="28"/>
    </row>
    <row r="24" spans="1:21" s="33" customFormat="1" ht="15.75" customHeight="1" x14ac:dyDescent="0.2">
      <c r="A24" s="30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Q24" s="37"/>
      <c r="R24" s="38"/>
      <c r="S24" s="39"/>
      <c r="T24" s="39"/>
      <c r="U24" s="39"/>
    </row>
    <row r="25" spans="1:21" ht="18" customHeight="1" x14ac:dyDescent="0.25">
      <c r="B25" s="3" t="s">
        <v>40</v>
      </c>
      <c r="C25" s="8"/>
      <c r="D25" s="1"/>
      <c r="E25" s="108" t="s">
        <v>41</v>
      </c>
      <c r="F25" s="108"/>
      <c r="G25" s="3"/>
      <c r="H25" s="1"/>
      <c r="I25" s="1"/>
      <c r="J25" s="1"/>
      <c r="K25" s="143" t="s">
        <v>42</v>
      </c>
      <c r="L25" s="143"/>
      <c r="M25" s="143"/>
      <c r="N25" s="143"/>
      <c r="Q25" s="12"/>
      <c r="R25" s="11"/>
      <c r="S25" s="134"/>
      <c r="T25" s="134"/>
      <c r="U25" s="134"/>
    </row>
    <row r="26" spans="1:21" ht="15" customHeight="1" x14ac:dyDescent="0.25">
      <c r="B26" s="111" t="s">
        <v>43</v>
      </c>
      <c r="C26" s="111"/>
      <c r="D26" s="133" t="s">
        <v>56</v>
      </c>
      <c r="E26" s="133"/>
      <c r="F26" s="133"/>
      <c r="G26" s="133"/>
      <c r="H26" s="133"/>
      <c r="I26" s="133"/>
      <c r="J26" s="72"/>
      <c r="K26" s="132" t="s">
        <v>74</v>
      </c>
      <c r="L26" s="132"/>
      <c r="M26" s="132"/>
      <c r="N26" s="132"/>
      <c r="Q26" s="12"/>
      <c r="R26" s="11"/>
      <c r="S26" s="12"/>
      <c r="T26" s="12"/>
      <c r="U26" s="12"/>
    </row>
    <row r="27" spans="1:21" ht="1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Q27" s="10"/>
      <c r="R27" s="11"/>
      <c r="S27" s="12"/>
      <c r="T27" s="12"/>
      <c r="U27" s="12"/>
    </row>
    <row r="28" spans="1:2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sheetProtection formatCells="0" formatRows="0" insertRows="0" insertHyperlinks="0" deleteRows="0" sort="0" autoFilter="0" pivotTables="0"/>
  <protectedRanges>
    <protectedRange sqref="C3:G4 D2 L1:M2 K26 A14:T15 D26 A19:B19 A9:XFD12 V14:XFD15" name="Editabil"/>
  </protectedRanges>
  <mergeCells count="50">
    <mergeCell ref="C1:J1"/>
    <mergeCell ref="A4:B4"/>
    <mergeCell ref="L1:M1"/>
    <mergeCell ref="B2:C2"/>
    <mergeCell ref="D2:H2"/>
    <mergeCell ref="A8:N8"/>
    <mergeCell ref="C4:G4"/>
    <mergeCell ref="B6:B7"/>
    <mergeCell ref="C6:C7"/>
    <mergeCell ref="D6:D7"/>
    <mergeCell ref="E6:E7"/>
    <mergeCell ref="A6:A7"/>
    <mergeCell ref="L4:M4"/>
    <mergeCell ref="K6:L6"/>
    <mergeCell ref="M6:N7"/>
    <mergeCell ref="L2:N2"/>
    <mergeCell ref="M9:N9"/>
    <mergeCell ref="E14:E15"/>
    <mergeCell ref="C3:G3"/>
    <mergeCell ref="L3:M3"/>
    <mergeCell ref="A13:N13"/>
    <mergeCell ref="D14:D15"/>
    <mergeCell ref="F14:F15"/>
    <mergeCell ref="G14:G15"/>
    <mergeCell ref="L14:L15"/>
    <mergeCell ref="H14:H15"/>
    <mergeCell ref="I14:I15"/>
    <mergeCell ref="K14:K15"/>
    <mergeCell ref="F6:J6"/>
    <mergeCell ref="J14:J15"/>
    <mergeCell ref="S25:U25"/>
    <mergeCell ref="M12:N12"/>
    <mergeCell ref="M10:N10"/>
    <mergeCell ref="M11:N11"/>
    <mergeCell ref="M14:N15"/>
    <mergeCell ref="K25:N25"/>
    <mergeCell ref="L16:L17"/>
    <mergeCell ref="E25:F25"/>
    <mergeCell ref="D26:I26"/>
    <mergeCell ref="A16:C17"/>
    <mergeCell ref="B26:C26"/>
    <mergeCell ref="M19:N19"/>
    <mergeCell ref="B21:B23"/>
    <mergeCell ref="D21:N21"/>
    <mergeCell ref="D22:N22"/>
    <mergeCell ref="D23:N23"/>
    <mergeCell ref="A18:N18"/>
    <mergeCell ref="E16:E17"/>
    <mergeCell ref="K16:K17"/>
    <mergeCell ref="K26:N26"/>
  </mergeCells>
  <conditionalFormatting sqref="D16:D27 D2:D14 C1">
    <cfRule type="cellIs" dxfId="11" priority="4" stopIfTrue="1" operator="equal">
      <formula>"DS"</formula>
    </cfRule>
    <cfRule type="cellIs" dxfId="10" priority="8" operator="equal">
      <formula>"DA"</formula>
    </cfRule>
    <cfRule type="cellIs" dxfId="9" priority="10" operator="equal">
      <formula>"DC"</formula>
    </cfRule>
  </conditionalFormatting>
  <printOptions horizontalCentered="1" verticalCentered="1"/>
  <pageMargins left="0.15748031496062992" right="0.17" top="0.17" bottom="0.19685039370078741" header="0.17" footer="0.15748031496062992"/>
  <pageSetup paperSize="9" scale="89" fitToWidth="0" orientation="landscape" r:id="rId1"/>
  <ignoredErrors>
    <ignoredError sqref="K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0"/>
  <sheetViews>
    <sheetView zoomScale="80" zoomScaleNormal="80" zoomScaleSheetLayoutView="85" workbookViewId="0">
      <selection activeCell="C14" sqref="C14"/>
    </sheetView>
  </sheetViews>
  <sheetFormatPr defaultRowHeight="15" x14ac:dyDescent="0.25"/>
  <cols>
    <col min="1" max="1" width="4.7109375" style="5" customWidth="1"/>
    <col min="2" max="2" width="15.28515625" customWidth="1"/>
    <col min="3" max="3" width="69.85546875" customWidth="1"/>
    <col min="4" max="4" width="10.42578125" customWidth="1"/>
    <col min="5" max="5" width="6" customWidth="1"/>
    <col min="6" max="10" width="3.5703125" customWidth="1"/>
    <col min="11" max="11" width="9" customWidth="1"/>
    <col min="12" max="12" width="5.7109375" customWidth="1"/>
    <col min="13" max="14" width="4.7109375" style="5" customWidth="1"/>
    <col min="21" max="21" width="10.14062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76"/>
      <c r="R1" s="76"/>
      <c r="S1" s="76"/>
      <c r="T1" s="76"/>
      <c r="U1" s="76"/>
    </row>
    <row r="2" spans="1:21" ht="15" customHeight="1" x14ac:dyDescent="0.25">
      <c r="B2" s="111"/>
      <c r="C2" s="111"/>
      <c r="D2" s="108"/>
      <c r="E2" s="108"/>
      <c r="F2" s="108"/>
      <c r="G2" s="108"/>
      <c r="H2" s="108"/>
      <c r="K2" s="7" t="str">
        <f>Sem_I!K2</f>
        <v>Anul universitar:</v>
      </c>
      <c r="L2" s="108" t="str">
        <f>Sem_I!L2</f>
        <v>2024 - 2025</v>
      </c>
      <c r="M2" s="108"/>
      <c r="N2" s="108"/>
      <c r="Q2" s="77"/>
      <c r="R2" s="77"/>
      <c r="S2" s="77"/>
      <c r="T2" s="77"/>
      <c r="U2" s="77"/>
    </row>
    <row r="3" spans="1:21" x14ac:dyDescent="0.25">
      <c r="B3" s="6" t="s">
        <v>2</v>
      </c>
      <c r="C3" s="111" t="str">
        <f>Sem_I!C3</f>
        <v>Ingineria mediului</v>
      </c>
      <c r="D3" s="111"/>
      <c r="E3" s="111"/>
      <c r="F3" s="111"/>
      <c r="G3" s="111"/>
      <c r="K3" s="7" t="str">
        <f>Sem_I!K3</f>
        <v>Anul de studii:</v>
      </c>
      <c r="L3" s="111" t="str">
        <f>Sem_I!L3</f>
        <v>I</v>
      </c>
      <c r="M3" s="111"/>
      <c r="Q3" s="77"/>
      <c r="R3" s="77"/>
      <c r="S3" s="77"/>
      <c r="T3" s="77"/>
      <c r="U3" s="77"/>
    </row>
    <row r="4" spans="1:21" ht="15" customHeight="1" x14ac:dyDescent="0.25">
      <c r="A4" s="108" t="s">
        <v>5</v>
      </c>
      <c r="B4" s="108"/>
      <c r="C4" s="111" t="str">
        <f>Sem_I!C4</f>
        <v>Protecţia mediului în industria materialelor metalice</v>
      </c>
      <c r="D4" s="111"/>
      <c r="E4" s="111"/>
      <c r="F4" s="111"/>
      <c r="G4" s="111"/>
      <c r="K4" s="7" t="str">
        <f>Sem_I!K4</f>
        <v>Semestrul:</v>
      </c>
      <c r="L4" s="111" t="s">
        <v>44</v>
      </c>
      <c r="M4" s="111"/>
      <c r="Q4" s="77"/>
      <c r="R4" s="77"/>
      <c r="S4" s="77"/>
      <c r="T4" s="77"/>
      <c r="U4" s="77"/>
    </row>
    <row r="5" spans="1:21" s="33" customFormat="1" ht="12" customHeight="1" thickBot="1" x14ac:dyDescent="0.25">
      <c r="A5" s="30"/>
      <c r="B5" s="31"/>
      <c r="C5" s="32"/>
      <c r="D5" s="32"/>
      <c r="E5" s="32"/>
      <c r="F5" s="32"/>
      <c r="G5" s="32"/>
      <c r="K5" s="34"/>
      <c r="L5" s="35"/>
      <c r="M5" s="32"/>
      <c r="N5" s="30"/>
      <c r="Q5" s="77"/>
      <c r="R5" s="77"/>
      <c r="S5" s="77"/>
      <c r="T5" s="77"/>
      <c r="U5" s="77"/>
    </row>
    <row r="6" spans="1:21" s="1" customFormat="1" ht="20.100000000000001" customHeight="1" x14ac:dyDescent="0.25">
      <c r="A6" s="165" t="s">
        <v>7</v>
      </c>
      <c r="B6" s="161" t="s">
        <v>8</v>
      </c>
      <c r="C6" s="161" t="s">
        <v>9</v>
      </c>
      <c r="D6" s="161" t="s">
        <v>10</v>
      </c>
      <c r="E6" s="163" t="s">
        <v>11</v>
      </c>
      <c r="F6" s="153" t="s">
        <v>12</v>
      </c>
      <c r="G6" s="154"/>
      <c r="H6" s="154"/>
      <c r="I6" s="154"/>
      <c r="J6" s="155"/>
      <c r="K6" s="161" t="s">
        <v>13</v>
      </c>
      <c r="L6" s="161"/>
      <c r="M6" s="161" t="s">
        <v>14</v>
      </c>
      <c r="N6" s="167"/>
      <c r="Q6" s="77"/>
      <c r="R6" s="77"/>
      <c r="S6" s="77"/>
      <c r="T6" s="77"/>
      <c r="U6" s="77"/>
    </row>
    <row r="7" spans="1:21" ht="30.75" thickBot="1" x14ac:dyDescent="0.3">
      <c r="A7" s="172"/>
      <c r="B7" s="173"/>
      <c r="C7" s="173"/>
      <c r="D7" s="173"/>
      <c r="E7" s="183"/>
      <c r="F7" s="89" t="s">
        <v>15</v>
      </c>
      <c r="G7" s="89" t="s">
        <v>16</v>
      </c>
      <c r="H7" s="89" t="s">
        <v>17</v>
      </c>
      <c r="I7" s="89" t="s">
        <v>18</v>
      </c>
      <c r="J7" s="89" t="s">
        <v>19</v>
      </c>
      <c r="K7" s="101" t="s">
        <v>20</v>
      </c>
      <c r="L7" s="101" t="s">
        <v>21</v>
      </c>
      <c r="M7" s="173"/>
      <c r="N7" s="184"/>
      <c r="Q7" s="77"/>
      <c r="R7" s="77"/>
      <c r="S7" s="77"/>
      <c r="T7" s="77"/>
      <c r="U7" s="77"/>
    </row>
    <row r="8" spans="1:21" ht="15.75" thickBot="1" x14ac:dyDescent="0.3">
      <c r="A8" s="169" t="s">
        <v>22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  <c r="Q8" s="77"/>
      <c r="R8" s="77"/>
      <c r="S8" s="77"/>
      <c r="T8" s="77"/>
      <c r="U8" s="77"/>
    </row>
    <row r="9" spans="1:21" ht="20.100000000000001" customHeight="1" x14ac:dyDescent="0.25">
      <c r="A9" s="45">
        <v>1</v>
      </c>
      <c r="B9" s="19" t="s">
        <v>71</v>
      </c>
      <c r="C9" s="56" t="s">
        <v>84</v>
      </c>
      <c r="D9" s="25" t="s">
        <v>27</v>
      </c>
      <c r="E9" s="63">
        <v>5</v>
      </c>
      <c r="F9" s="61">
        <v>1</v>
      </c>
      <c r="G9" s="19"/>
      <c r="H9" s="19">
        <v>2</v>
      </c>
      <c r="I9" s="19"/>
      <c r="J9" s="19"/>
      <c r="K9" s="19">
        <f>SUM(F9:J9)*14</f>
        <v>42</v>
      </c>
      <c r="L9" s="19">
        <f>E9*25-K9</f>
        <v>83</v>
      </c>
      <c r="M9" s="139" t="s">
        <v>24</v>
      </c>
      <c r="N9" s="140"/>
      <c r="Q9" s="77"/>
      <c r="R9" s="77"/>
      <c r="S9" s="77"/>
      <c r="T9" s="77"/>
      <c r="U9" s="77"/>
    </row>
    <row r="10" spans="1:21" ht="20.100000000000001" customHeight="1" x14ac:dyDescent="0.25">
      <c r="A10" s="43">
        <v>2</v>
      </c>
      <c r="B10" s="20" t="s">
        <v>72</v>
      </c>
      <c r="C10" s="57" t="s">
        <v>85</v>
      </c>
      <c r="D10" s="21" t="s">
        <v>23</v>
      </c>
      <c r="E10" s="64">
        <v>5</v>
      </c>
      <c r="F10" s="65">
        <v>2</v>
      </c>
      <c r="G10" s="20">
        <v>1</v>
      </c>
      <c r="H10" s="20"/>
      <c r="I10" s="20"/>
      <c r="J10" s="20"/>
      <c r="K10" s="20">
        <f>SUM(F10:J10)*14</f>
        <v>42</v>
      </c>
      <c r="L10" s="20">
        <f>E10*25-K10</f>
        <v>83</v>
      </c>
      <c r="M10" s="176" t="s">
        <v>24</v>
      </c>
      <c r="N10" s="177"/>
      <c r="Q10" s="77"/>
      <c r="R10" s="77"/>
      <c r="S10" s="77"/>
      <c r="T10" s="77"/>
      <c r="U10" s="77"/>
    </row>
    <row r="11" spans="1:21" ht="20.100000000000001" customHeight="1" x14ac:dyDescent="0.25">
      <c r="A11" s="43">
        <v>3</v>
      </c>
      <c r="B11" s="20" t="s">
        <v>86</v>
      </c>
      <c r="C11" s="57" t="s">
        <v>87</v>
      </c>
      <c r="D11" s="21" t="s">
        <v>23</v>
      </c>
      <c r="E11" s="64">
        <v>6</v>
      </c>
      <c r="F11" s="65">
        <v>2</v>
      </c>
      <c r="G11" s="20"/>
      <c r="H11" s="20">
        <v>1</v>
      </c>
      <c r="I11" s="20">
        <v>1</v>
      </c>
      <c r="J11" s="20"/>
      <c r="K11" s="20">
        <f>SUM(F11:J11)*14</f>
        <v>56</v>
      </c>
      <c r="L11" s="20">
        <f>E11*25-K11</f>
        <v>94</v>
      </c>
      <c r="M11" s="176" t="s">
        <v>24</v>
      </c>
      <c r="N11" s="177"/>
      <c r="Q11" s="77"/>
      <c r="R11" s="77"/>
      <c r="S11" s="77"/>
      <c r="T11" s="77"/>
      <c r="U11" s="77"/>
    </row>
    <row r="12" spans="1:21" ht="20.100000000000001" customHeight="1" thickBot="1" x14ac:dyDescent="0.3">
      <c r="A12" s="43">
        <v>4</v>
      </c>
      <c r="B12" s="20" t="s">
        <v>58</v>
      </c>
      <c r="C12" s="57" t="s">
        <v>103</v>
      </c>
      <c r="D12" s="21" t="s">
        <v>27</v>
      </c>
      <c r="E12" s="64">
        <v>10</v>
      </c>
      <c r="F12" s="65"/>
      <c r="G12" s="20"/>
      <c r="H12" s="20"/>
      <c r="I12" s="20"/>
      <c r="J12" s="20">
        <v>12</v>
      </c>
      <c r="K12" s="20">
        <f>SUM(F12:J12)*14</f>
        <v>168</v>
      </c>
      <c r="L12" s="20">
        <f t="shared" ref="L12" si="0">E12*25-K12</f>
        <v>82</v>
      </c>
      <c r="M12" s="176" t="s">
        <v>25</v>
      </c>
      <c r="N12" s="177"/>
      <c r="Q12" s="77"/>
      <c r="R12" s="77"/>
      <c r="S12" s="77"/>
      <c r="T12" s="77"/>
      <c r="U12" s="77"/>
    </row>
    <row r="13" spans="1:21" ht="20.100000000000001" customHeight="1" thickBot="1" x14ac:dyDescent="0.3">
      <c r="A13" s="178" t="s">
        <v>28</v>
      </c>
      <c r="B13" s="179"/>
      <c r="C13" s="179"/>
      <c r="D13" s="147"/>
      <c r="E13" s="179"/>
      <c r="F13" s="179"/>
      <c r="G13" s="179"/>
      <c r="H13" s="179"/>
      <c r="I13" s="179"/>
      <c r="J13" s="179"/>
      <c r="K13" s="179"/>
      <c r="L13" s="179"/>
      <c r="M13" s="179"/>
      <c r="N13" s="180"/>
      <c r="Q13" s="77"/>
      <c r="R13" s="77"/>
      <c r="S13" s="77"/>
      <c r="T13" s="77"/>
      <c r="U13" s="77"/>
    </row>
    <row r="14" spans="1:21" ht="20.100000000000001" customHeight="1" x14ac:dyDescent="0.25">
      <c r="A14" s="45">
        <v>5</v>
      </c>
      <c r="B14" s="19" t="s">
        <v>88</v>
      </c>
      <c r="C14" s="216" t="s">
        <v>89</v>
      </c>
      <c r="D14" s="185" t="s">
        <v>27</v>
      </c>
      <c r="E14" s="181">
        <v>4</v>
      </c>
      <c r="F14" s="174">
        <v>1</v>
      </c>
      <c r="G14" s="139">
        <v>2</v>
      </c>
      <c r="H14" s="139"/>
      <c r="I14" s="139"/>
      <c r="J14" s="151"/>
      <c r="K14" s="139">
        <f>SUM(F14:J14)*14</f>
        <v>42</v>
      </c>
      <c r="L14" s="139">
        <f t="shared" ref="L14" si="1">E14*25-K14</f>
        <v>58</v>
      </c>
      <c r="M14" s="139" t="s">
        <v>25</v>
      </c>
      <c r="N14" s="140"/>
      <c r="Q14" s="77"/>
      <c r="R14" s="77"/>
      <c r="S14" s="77"/>
      <c r="T14" s="77"/>
      <c r="U14" s="77"/>
    </row>
    <row r="15" spans="1:21" ht="20.100000000000001" customHeight="1" thickBot="1" x14ac:dyDescent="0.3">
      <c r="A15" s="44">
        <v>6</v>
      </c>
      <c r="B15" s="17" t="s">
        <v>90</v>
      </c>
      <c r="C15" s="66" t="s">
        <v>91</v>
      </c>
      <c r="D15" s="186"/>
      <c r="E15" s="182"/>
      <c r="F15" s="175"/>
      <c r="G15" s="141"/>
      <c r="H15" s="141"/>
      <c r="I15" s="141"/>
      <c r="J15" s="152"/>
      <c r="K15" s="141"/>
      <c r="L15" s="141"/>
      <c r="M15" s="141"/>
      <c r="N15" s="142"/>
      <c r="Q15" s="77"/>
      <c r="R15" s="77"/>
      <c r="S15" s="77"/>
      <c r="T15" s="77"/>
      <c r="U15" s="77"/>
    </row>
    <row r="16" spans="1:21" ht="20.100000000000001" customHeight="1" x14ac:dyDescent="0.25">
      <c r="A16" s="107" t="s">
        <v>29</v>
      </c>
      <c r="B16" s="108"/>
      <c r="C16" s="108"/>
      <c r="D16" s="14" t="s">
        <v>30</v>
      </c>
      <c r="E16" s="129">
        <f>SUM(E9:E15)</f>
        <v>30</v>
      </c>
      <c r="F16" s="94">
        <f>SUM(F9:F15)</f>
        <v>6</v>
      </c>
      <c r="G16" s="53">
        <f>SUM(G9:G15)</f>
        <v>3</v>
      </c>
      <c r="H16" s="53">
        <f>SUM(H9:H15)</f>
        <v>3</v>
      </c>
      <c r="I16" s="53">
        <f>SUM(I9:I15)</f>
        <v>1</v>
      </c>
      <c r="J16" s="53"/>
      <c r="K16" s="131">
        <f>SUM(K9:K15)</f>
        <v>350</v>
      </c>
      <c r="L16" s="131">
        <f>SUM(L9:L15)</f>
        <v>400</v>
      </c>
      <c r="M16" s="53" t="s">
        <v>31</v>
      </c>
      <c r="N16" s="54" t="s">
        <v>32</v>
      </c>
      <c r="Q16" s="77"/>
      <c r="R16" s="77"/>
      <c r="S16" s="77"/>
      <c r="T16" s="77"/>
      <c r="U16" s="77"/>
    </row>
    <row r="17" spans="1:21" ht="20.100000000000001" customHeight="1" thickBot="1" x14ac:dyDescent="0.3">
      <c r="A17" s="109"/>
      <c r="B17" s="110"/>
      <c r="C17" s="110"/>
      <c r="D17" s="15" t="s">
        <v>33</v>
      </c>
      <c r="E17" s="130"/>
      <c r="F17" s="84">
        <f>COUNT(F9:F15)</f>
        <v>4</v>
      </c>
      <c r="G17" s="16">
        <f>COUNT(G9:G15)</f>
        <v>2</v>
      </c>
      <c r="H17" s="16">
        <f>COUNT(H9:H15)</f>
        <v>2</v>
      </c>
      <c r="I17" s="16">
        <f>COUNT(I9:I15)</f>
        <v>1</v>
      </c>
      <c r="J17" s="16"/>
      <c r="K17" s="124"/>
      <c r="L17" s="124"/>
      <c r="M17" s="17">
        <f>COUNTIF(M1:M16,"=E")</f>
        <v>3</v>
      </c>
      <c r="N17" s="18">
        <f>COUNTIF(M1:M16,"=V")</f>
        <v>2</v>
      </c>
      <c r="Q17" s="77"/>
      <c r="R17" s="77"/>
      <c r="S17" s="77"/>
      <c r="T17" s="77"/>
      <c r="U17" s="77"/>
    </row>
    <row r="18" spans="1:21" ht="20.100000000000001" customHeight="1" thickBot="1" x14ac:dyDescent="0.3">
      <c r="A18" s="126" t="s">
        <v>34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/>
      <c r="Q18" s="77"/>
      <c r="R18" s="11"/>
      <c r="S18" s="77"/>
      <c r="T18" s="77"/>
      <c r="U18" s="77"/>
    </row>
    <row r="19" spans="1:21" ht="20.100000000000001" customHeight="1" x14ac:dyDescent="0.25">
      <c r="A19" s="90">
        <v>7</v>
      </c>
      <c r="B19" s="91" t="s">
        <v>59</v>
      </c>
      <c r="C19" s="92" t="s">
        <v>45</v>
      </c>
      <c r="D19" s="93" t="s">
        <v>26</v>
      </c>
      <c r="E19" s="93">
        <v>5</v>
      </c>
      <c r="F19" s="95">
        <v>2</v>
      </c>
      <c r="G19" s="91">
        <v>1</v>
      </c>
      <c r="H19" s="91"/>
      <c r="I19" s="91"/>
      <c r="J19" s="91"/>
      <c r="K19" s="91">
        <f>SUM(F19:J19)*14</f>
        <v>42</v>
      </c>
      <c r="L19" s="91">
        <f t="shared" ref="L19:L20" si="2">E19*25-K19</f>
        <v>83</v>
      </c>
      <c r="M19" s="187" t="s">
        <v>24</v>
      </c>
      <c r="N19" s="188"/>
      <c r="Q19" s="77"/>
      <c r="R19" s="11"/>
      <c r="S19" s="77"/>
      <c r="T19" s="77"/>
      <c r="U19" s="77"/>
    </row>
    <row r="20" spans="1:21" ht="20.100000000000001" customHeight="1" thickBot="1" x14ac:dyDescent="0.3">
      <c r="A20" s="48">
        <v>8</v>
      </c>
      <c r="B20" s="17" t="s">
        <v>60</v>
      </c>
      <c r="C20" s="58" t="s">
        <v>46</v>
      </c>
      <c r="D20" s="22" t="s">
        <v>26</v>
      </c>
      <c r="E20" s="22">
        <v>5</v>
      </c>
      <c r="F20" s="24">
        <v>1</v>
      </c>
      <c r="G20" s="17">
        <v>2</v>
      </c>
      <c r="H20" s="17"/>
      <c r="I20" s="17"/>
      <c r="J20" s="17"/>
      <c r="K20" s="17">
        <f>SUM(F20:J20)*14</f>
        <v>42</v>
      </c>
      <c r="L20" s="17">
        <f t="shared" si="2"/>
        <v>83</v>
      </c>
      <c r="M20" s="141" t="s">
        <v>24</v>
      </c>
      <c r="N20" s="142"/>
      <c r="Q20" s="77"/>
      <c r="R20" s="11"/>
      <c r="S20" s="77"/>
      <c r="T20" s="77"/>
      <c r="U20" s="77"/>
    </row>
    <row r="21" spans="1:21" ht="15.75" customHeight="1" thickBo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Q21" s="29"/>
      <c r="R21" s="11"/>
      <c r="S21" s="28"/>
      <c r="T21" s="28"/>
      <c r="U21" s="28"/>
    </row>
    <row r="22" spans="1:21" ht="15.75" customHeight="1" x14ac:dyDescent="0.25">
      <c r="B22" s="114" t="s">
        <v>36</v>
      </c>
      <c r="C22" s="40" t="str">
        <f>Sem_I!C21</f>
        <v>Discipline Obligatorii:</v>
      </c>
      <c r="D22" s="117">
        <f>SUM(F9:J12)</f>
        <v>22</v>
      </c>
      <c r="E22" s="118"/>
      <c r="F22" s="118"/>
      <c r="G22" s="118"/>
      <c r="H22" s="118"/>
      <c r="I22" s="118"/>
      <c r="J22" s="118"/>
      <c r="K22" s="118"/>
      <c r="L22" s="118"/>
      <c r="M22" s="118"/>
      <c r="N22" s="119"/>
      <c r="Q22" s="29"/>
      <c r="R22" s="11"/>
      <c r="S22" s="28"/>
      <c r="T22" s="28"/>
      <c r="U22" s="28"/>
    </row>
    <row r="23" spans="1:21" ht="15.75" customHeight="1" x14ac:dyDescent="0.25">
      <c r="B23" s="115"/>
      <c r="C23" s="41" t="str">
        <f>Sem_I!C22</f>
        <v>Discipline Opționale:</v>
      </c>
      <c r="D23" s="120">
        <f>SUM(F14:J15)</f>
        <v>3</v>
      </c>
      <c r="E23" s="121"/>
      <c r="F23" s="121"/>
      <c r="G23" s="121"/>
      <c r="H23" s="121"/>
      <c r="I23" s="121"/>
      <c r="J23" s="121"/>
      <c r="K23" s="121"/>
      <c r="L23" s="121"/>
      <c r="M23" s="121"/>
      <c r="N23" s="122"/>
      <c r="Q23" s="29"/>
      <c r="R23" s="11"/>
      <c r="S23" s="28"/>
      <c r="T23" s="28"/>
      <c r="U23" s="28"/>
    </row>
    <row r="24" spans="1:21" ht="15.75" customHeight="1" thickBot="1" x14ac:dyDescent="0.3">
      <c r="B24" s="116"/>
      <c r="C24" s="42" t="str">
        <f>Sem_I!C23</f>
        <v>Discipline Facultative:</v>
      </c>
      <c r="D24" s="123">
        <f>SUM(F19:J20)</f>
        <v>6</v>
      </c>
      <c r="E24" s="124"/>
      <c r="F24" s="124"/>
      <c r="G24" s="124"/>
      <c r="H24" s="124"/>
      <c r="I24" s="124"/>
      <c r="J24" s="124"/>
      <c r="K24" s="124"/>
      <c r="L24" s="124"/>
      <c r="M24" s="124"/>
      <c r="N24" s="125"/>
      <c r="Q24" s="29"/>
      <c r="R24" s="11"/>
      <c r="S24" s="28"/>
      <c r="T24" s="28"/>
      <c r="U24" s="28"/>
    </row>
    <row r="25" spans="1:21" s="33" customFormat="1" ht="15.75" customHeight="1" x14ac:dyDescent="0.2">
      <c r="A25" s="30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Q25" s="37"/>
      <c r="R25" s="38"/>
      <c r="S25" s="39"/>
      <c r="T25" s="39"/>
      <c r="U25" s="39"/>
    </row>
    <row r="26" spans="1:21" ht="18" customHeight="1" x14ac:dyDescent="0.25">
      <c r="B26" s="3" t="s">
        <v>40</v>
      </c>
      <c r="C26" s="8"/>
      <c r="D26" s="1"/>
      <c r="E26" s="108" t="s">
        <v>41</v>
      </c>
      <c r="F26" s="108"/>
      <c r="G26" s="3"/>
      <c r="H26" s="1"/>
      <c r="I26" s="1"/>
      <c r="J26" s="1"/>
      <c r="K26" s="143" t="s">
        <v>42</v>
      </c>
      <c r="L26" s="143"/>
      <c r="M26" s="143"/>
      <c r="N26" s="143"/>
      <c r="Q26" s="12"/>
      <c r="R26" s="11"/>
      <c r="S26" s="134"/>
      <c r="T26" s="134"/>
      <c r="U26" s="134"/>
    </row>
    <row r="27" spans="1:21" ht="15" customHeight="1" x14ac:dyDescent="0.25">
      <c r="B27" s="111" t="str">
        <f>Sem_I!B26</f>
        <v>Mihnea-Cosmin COSTOIU</v>
      </c>
      <c r="C27" s="111"/>
      <c r="D27" s="133" t="str">
        <f>Sem_I!D26</f>
        <v>Radu ȘTEFĂNOIU</v>
      </c>
      <c r="E27" s="133"/>
      <c r="F27" s="133"/>
      <c r="G27" s="133"/>
      <c r="H27" s="133"/>
      <c r="I27" s="133"/>
      <c r="J27" s="72"/>
      <c r="K27" s="132" t="str">
        <f>Sem_I!K26</f>
        <v>Vasile Dănuț COJOCARU</v>
      </c>
      <c r="L27" s="132"/>
      <c r="M27" s="132"/>
      <c r="N27" s="132"/>
      <c r="Q27" s="12"/>
      <c r="R27" s="11"/>
      <c r="S27" s="12"/>
      <c r="T27" s="12"/>
      <c r="U27" s="12"/>
    </row>
    <row r="28" spans="1:21" ht="1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Q28" s="10"/>
      <c r="R28" s="11"/>
      <c r="S28" s="12"/>
      <c r="T28" s="12"/>
      <c r="U28" s="12"/>
    </row>
    <row r="29" spans="1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2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sheetProtection formatCells="0" formatRows="0" insertRows="0" insertHyperlinks="0" deleteRows="0" sort="0" autoFilter="0" pivotTables="0"/>
  <protectedRanges>
    <protectedRange sqref="A19:B20 A12:XFD12 A14:XFD15 A9:XFD11" name="Editabil"/>
  </protectedRanges>
  <mergeCells count="51">
    <mergeCell ref="D14:D15"/>
    <mergeCell ref="K14:K15"/>
    <mergeCell ref="J14:J15"/>
    <mergeCell ref="S26:U26"/>
    <mergeCell ref="A18:N18"/>
    <mergeCell ref="B22:B24"/>
    <mergeCell ref="D22:N22"/>
    <mergeCell ref="D23:N23"/>
    <mergeCell ref="D24:N24"/>
    <mergeCell ref="M19:N19"/>
    <mergeCell ref="M20:N20"/>
    <mergeCell ref="B27:C27"/>
    <mergeCell ref="D27:I27"/>
    <mergeCell ref="K27:N27"/>
    <mergeCell ref="K26:N26"/>
    <mergeCell ref="A16:C17"/>
    <mergeCell ref="E16:E17"/>
    <mergeCell ref="K16:K17"/>
    <mergeCell ref="L16:L17"/>
    <mergeCell ref="E26:F26"/>
    <mergeCell ref="L1:M1"/>
    <mergeCell ref="D6:D7"/>
    <mergeCell ref="E6:E7"/>
    <mergeCell ref="D2:H2"/>
    <mergeCell ref="K6:L6"/>
    <mergeCell ref="M6:N7"/>
    <mergeCell ref="F6:J6"/>
    <mergeCell ref="C1:J1"/>
    <mergeCell ref="L2:N2"/>
    <mergeCell ref="B2:C2"/>
    <mergeCell ref="C3:G3"/>
    <mergeCell ref="L3:M3"/>
    <mergeCell ref="C4:G4"/>
    <mergeCell ref="L4:M4"/>
    <mergeCell ref="A4:B4"/>
    <mergeCell ref="A8:N8"/>
    <mergeCell ref="A6:A7"/>
    <mergeCell ref="B6:B7"/>
    <mergeCell ref="C6:C7"/>
    <mergeCell ref="L14:L15"/>
    <mergeCell ref="M14:N15"/>
    <mergeCell ref="F14:F15"/>
    <mergeCell ref="G14:G15"/>
    <mergeCell ref="H14:H15"/>
    <mergeCell ref="I14:I15"/>
    <mergeCell ref="M9:N9"/>
    <mergeCell ref="M10:N10"/>
    <mergeCell ref="M11:N11"/>
    <mergeCell ref="M12:N12"/>
    <mergeCell ref="A13:N13"/>
    <mergeCell ref="E14:E15"/>
  </mergeCells>
  <conditionalFormatting sqref="D16:D28 D2:D14 C1">
    <cfRule type="cellIs" dxfId="8" priority="4" operator="equal">
      <formula>"DS"</formula>
    </cfRule>
    <cfRule type="cellIs" dxfId="7" priority="8" operator="equal">
      <formula>"DA"</formula>
    </cfRule>
    <cfRule type="cellIs" dxfId="6" priority="17" operator="equal">
      <formula>"DC"</formula>
    </cfRule>
  </conditionalFormatting>
  <printOptions horizontalCentered="1" verticalCentered="1"/>
  <pageMargins left="0.15748031496062992" right="0.17" top="0.31" bottom="0.19685039370078741" header="0.31496062992125984" footer="0.15748031496062992"/>
  <pageSetup paperSize="9" scale="97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775E-2AEB-4873-B142-4199661A88AF}">
  <dimension ref="A1:U29"/>
  <sheetViews>
    <sheetView zoomScale="80" zoomScaleNormal="80" zoomScaleSheetLayoutView="70" workbookViewId="0">
      <selection activeCell="C11" sqref="C11"/>
    </sheetView>
  </sheetViews>
  <sheetFormatPr defaultRowHeight="15" x14ac:dyDescent="0.25"/>
  <cols>
    <col min="1" max="1" width="4.7109375" style="27" customWidth="1"/>
    <col min="2" max="2" width="15.5703125" customWidth="1"/>
    <col min="3" max="3" width="73.42578125" customWidth="1"/>
    <col min="4" max="4" width="10.42578125" customWidth="1"/>
    <col min="5" max="5" width="6" customWidth="1"/>
    <col min="6" max="10" width="3.5703125" customWidth="1"/>
    <col min="11" max="11" width="9.28515625" customWidth="1"/>
    <col min="12" max="12" width="5.7109375" customWidth="1"/>
    <col min="13" max="14" width="4.7109375" style="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81"/>
      <c r="R1" s="81"/>
      <c r="S1" s="81"/>
      <c r="T1" s="81"/>
      <c r="U1" s="81"/>
    </row>
    <row r="2" spans="1:21" ht="15" customHeight="1" x14ac:dyDescent="0.25">
      <c r="B2" s="111"/>
      <c r="C2" s="111"/>
      <c r="D2" s="108"/>
      <c r="E2" s="108"/>
      <c r="F2" s="108"/>
      <c r="G2" s="108"/>
      <c r="H2" s="108"/>
      <c r="K2" s="7" t="str">
        <f>[1]Sem_I!K2</f>
        <v>Anul universitar:</v>
      </c>
      <c r="L2" s="108" t="s">
        <v>47</v>
      </c>
      <c r="M2" s="108"/>
      <c r="N2" s="108"/>
      <c r="Q2" s="12"/>
      <c r="R2" s="12"/>
      <c r="S2" s="12"/>
      <c r="T2" s="12"/>
      <c r="U2" s="12"/>
    </row>
    <row r="3" spans="1:21" x14ac:dyDescent="0.25">
      <c r="B3" s="6" t="s">
        <v>2</v>
      </c>
      <c r="C3" s="111" t="str">
        <f>[1]Sem_I!C3</f>
        <v>Ingineria mediului</v>
      </c>
      <c r="D3" s="111"/>
      <c r="E3" s="111"/>
      <c r="F3" s="111"/>
      <c r="G3" s="111"/>
      <c r="K3" s="7" t="str">
        <f>[1]Sem_I!K3</f>
        <v>Anul de studii:</v>
      </c>
      <c r="L3" s="111" t="s">
        <v>44</v>
      </c>
      <c r="M3" s="111"/>
      <c r="Q3" s="12"/>
      <c r="R3" s="12"/>
      <c r="S3" s="12"/>
      <c r="T3" s="12"/>
      <c r="U3" s="12"/>
    </row>
    <row r="4" spans="1:21" ht="15" customHeight="1" x14ac:dyDescent="0.25">
      <c r="A4" s="108" t="s">
        <v>5</v>
      </c>
      <c r="B4" s="108"/>
      <c r="C4" s="111" t="str">
        <f>[1]Sem_I!C4</f>
        <v>Protecţia mediului în industria materialelor metalice</v>
      </c>
      <c r="D4" s="111"/>
      <c r="E4" s="111"/>
      <c r="F4" s="111"/>
      <c r="G4" s="111"/>
      <c r="K4" s="7" t="str">
        <f>[1]Sem_I!K4</f>
        <v>Semestrul:</v>
      </c>
      <c r="L4" s="111" t="s">
        <v>4</v>
      </c>
      <c r="M4" s="111"/>
      <c r="Q4" s="12"/>
      <c r="R4" s="12"/>
      <c r="S4" s="12"/>
      <c r="T4" s="12"/>
      <c r="U4" s="12"/>
    </row>
    <row r="5" spans="1:21" ht="12" customHeight="1" thickBot="1" x14ac:dyDescent="0.3">
      <c r="B5" s="6"/>
      <c r="C5" s="2"/>
      <c r="D5" s="2"/>
      <c r="E5" s="2"/>
      <c r="F5" s="2"/>
      <c r="G5" s="2"/>
      <c r="K5" s="7"/>
      <c r="L5" s="8"/>
      <c r="M5" s="2"/>
      <c r="Q5" s="12"/>
      <c r="R5" s="12"/>
      <c r="S5" s="12"/>
      <c r="T5" s="12"/>
      <c r="U5" s="12"/>
    </row>
    <row r="6" spans="1:21" s="1" customFormat="1" ht="16.5" customHeight="1" x14ac:dyDescent="0.25">
      <c r="A6" s="192" t="s">
        <v>48</v>
      </c>
      <c r="B6" s="161" t="s">
        <v>8</v>
      </c>
      <c r="C6" s="161" t="s">
        <v>9</v>
      </c>
      <c r="D6" s="161" t="s">
        <v>10</v>
      </c>
      <c r="E6" s="163" t="s">
        <v>11</v>
      </c>
      <c r="F6" s="153" t="s">
        <v>12</v>
      </c>
      <c r="G6" s="154"/>
      <c r="H6" s="154"/>
      <c r="I6" s="154"/>
      <c r="J6" s="155"/>
      <c r="K6" s="161" t="s">
        <v>13</v>
      </c>
      <c r="L6" s="161"/>
      <c r="M6" s="161" t="s">
        <v>14</v>
      </c>
      <c r="N6" s="167"/>
      <c r="Q6" s="12"/>
      <c r="R6" s="12"/>
      <c r="S6" s="12"/>
      <c r="T6" s="12"/>
      <c r="U6" s="12"/>
    </row>
    <row r="7" spans="1:21" ht="30.75" thickBot="1" x14ac:dyDescent="0.3">
      <c r="A7" s="193"/>
      <c r="B7" s="162"/>
      <c r="C7" s="162"/>
      <c r="D7" s="162"/>
      <c r="E7" s="164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0" t="s">
        <v>20</v>
      </c>
      <c r="L7" s="100" t="s">
        <v>21</v>
      </c>
      <c r="M7" s="162"/>
      <c r="N7" s="168"/>
      <c r="Q7" s="12"/>
      <c r="R7" s="12"/>
      <c r="S7" s="12"/>
      <c r="T7" s="12"/>
      <c r="U7" s="12"/>
    </row>
    <row r="8" spans="1:21" ht="15.75" thickBot="1" x14ac:dyDescent="0.3">
      <c r="A8" s="169" t="s">
        <v>22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  <c r="Q8" s="12"/>
      <c r="R8" s="12"/>
      <c r="S8" s="12"/>
      <c r="T8" s="12"/>
      <c r="U8" s="12"/>
    </row>
    <row r="9" spans="1:21" ht="20.100000000000001" customHeight="1" x14ac:dyDescent="0.25">
      <c r="A9" s="46">
        <v>1</v>
      </c>
      <c r="B9" s="19" t="s">
        <v>61</v>
      </c>
      <c r="C9" s="56" t="s">
        <v>92</v>
      </c>
      <c r="D9" s="25" t="s">
        <v>27</v>
      </c>
      <c r="E9" s="25">
        <v>5</v>
      </c>
      <c r="F9" s="26">
        <v>3</v>
      </c>
      <c r="G9" s="19"/>
      <c r="H9" s="19"/>
      <c r="I9" s="19">
        <v>1</v>
      </c>
      <c r="J9" s="19"/>
      <c r="K9" s="19">
        <f>SUM(F9:J9)*14</f>
        <v>56</v>
      </c>
      <c r="L9" s="19">
        <f>E9*25-K9</f>
        <v>69</v>
      </c>
      <c r="M9" s="139" t="s">
        <v>24</v>
      </c>
      <c r="N9" s="140"/>
      <c r="Q9" s="12"/>
      <c r="R9" s="12"/>
      <c r="S9" s="12"/>
      <c r="T9" s="12"/>
      <c r="U9" s="12"/>
    </row>
    <row r="10" spans="1:21" ht="20.100000000000001" customHeight="1" x14ac:dyDescent="0.25">
      <c r="A10" s="47">
        <v>2</v>
      </c>
      <c r="B10" s="20" t="s">
        <v>73</v>
      </c>
      <c r="C10" s="57" t="s">
        <v>93</v>
      </c>
      <c r="D10" s="21" t="s">
        <v>23</v>
      </c>
      <c r="E10" s="21">
        <v>5</v>
      </c>
      <c r="F10" s="23">
        <v>2</v>
      </c>
      <c r="G10" s="20">
        <v>2</v>
      </c>
      <c r="H10" s="20"/>
      <c r="I10" s="20"/>
      <c r="J10" s="20"/>
      <c r="K10" s="20">
        <f>SUM(F10:J10)*14</f>
        <v>56</v>
      </c>
      <c r="L10" s="20">
        <f>E10*25-K10</f>
        <v>69</v>
      </c>
      <c r="M10" s="137" t="s">
        <v>24</v>
      </c>
      <c r="N10" s="138"/>
      <c r="Q10" s="12"/>
      <c r="R10" s="12"/>
      <c r="S10" s="12"/>
      <c r="T10" s="12"/>
      <c r="U10" s="12"/>
    </row>
    <row r="11" spans="1:21" ht="20.100000000000001" customHeight="1" x14ac:dyDescent="0.25">
      <c r="A11" s="47">
        <v>3</v>
      </c>
      <c r="B11" s="20" t="s">
        <v>62</v>
      </c>
      <c r="C11" s="57" t="s">
        <v>94</v>
      </c>
      <c r="D11" s="21" t="s">
        <v>23</v>
      </c>
      <c r="E11" s="21">
        <v>4</v>
      </c>
      <c r="F11" s="23">
        <v>2</v>
      </c>
      <c r="G11" s="20"/>
      <c r="H11" s="20">
        <v>1</v>
      </c>
      <c r="I11" s="20"/>
      <c r="J11" s="20"/>
      <c r="K11" s="20">
        <f>SUM(F11:J11)*14</f>
        <v>42</v>
      </c>
      <c r="L11" s="20">
        <f>E11*25-K11</f>
        <v>58</v>
      </c>
      <c r="M11" s="176" t="s">
        <v>24</v>
      </c>
      <c r="N11" s="177"/>
      <c r="Q11" s="12"/>
      <c r="R11" s="12"/>
      <c r="S11" s="12"/>
      <c r="T11" s="12"/>
      <c r="U11" s="12"/>
    </row>
    <row r="12" spans="1:21" ht="20.100000000000001" customHeight="1" x14ac:dyDescent="0.25">
      <c r="A12" s="47">
        <v>4</v>
      </c>
      <c r="B12" s="20" t="s">
        <v>95</v>
      </c>
      <c r="C12" s="57" t="s">
        <v>96</v>
      </c>
      <c r="D12" s="21" t="s">
        <v>27</v>
      </c>
      <c r="E12" s="21">
        <v>4</v>
      </c>
      <c r="F12" s="23">
        <v>1</v>
      </c>
      <c r="G12" s="20"/>
      <c r="H12" s="20">
        <v>2</v>
      </c>
      <c r="I12" s="20"/>
      <c r="J12" s="20"/>
      <c r="K12" s="20">
        <f>SUM(F12:J12)*14</f>
        <v>42</v>
      </c>
      <c r="L12" s="20">
        <f>E12*25-K12</f>
        <v>58</v>
      </c>
      <c r="M12" s="137" t="s">
        <v>24</v>
      </c>
      <c r="N12" s="138"/>
      <c r="Q12" s="12"/>
      <c r="R12" s="12"/>
      <c r="S12" s="12"/>
      <c r="T12" s="12"/>
      <c r="U12" s="12"/>
    </row>
    <row r="13" spans="1:21" ht="20.100000000000001" customHeight="1" thickBot="1" x14ac:dyDescent="0.3">
      <c r="A13" s="47">
        <v>5</v>
      </c>
      <c r="B13" s="20" t="s">
        <v>105</v>
      </c>
      <c r="C13" s="57" t="s">
        <v>104</v>
      </c>
      <c r="D13" s="21" t="s">
        <v>27</v>
      </c>
      <c r="E13" s="21">
        <v>10</v>
      </c>
      <c r="F13" s="23"/>
      <c r="G13" s="20"/>
      <c r="H13" s="20"/>
      <c r="I13" s="20"/>
      <c r="J13" s="20">
        <v>12</v>
      </c>
      <c r="K13" s="20">
        <f>SUM(F13:J13)*14</f>
        <v>168</v>
      </c>
      <c r="L13" s="20">
        <f>E13*25-K13</f>
        <v>82</v>
      </c>
      <c r="M13" s="176" t="s">
        <v>25</v>
      </c>
      <c r="N13" s="177"/>
      <c r="Q13" s="12"/>
      <c r="R13" s="12"/>
      <c r="S13" s="12"/>
      <c r="T13" s="12"/>
      <c r="U13" s="12"/>
    </row>
    <row r="14" spans="1:21" ht="20.100000000000001" customHeight="1" thickBot="1" x14ac:dyDescent="0.3">
      <c r="A14" s="146" t="s">
        <v>28</v>
      </c>
      <c r="B14" s="147"/>
      <c r="C14" s="147"/>
      <c r="D14" s="147"/>
      <c r="E14" s="179"/>
      <c r="F14" s="179"/>
      <c r="G14" s="179"/>
      <c r="H14" s="179"/>
      <c r="I14" s="179"/>
      <c r="J14" s="179"/>
      <c r="K14" s="179"/>
      <c r="L14" s="179"/>
      <c r="M14" s="179"/>
      <c r="N14" s="180"/>
      <c r="Q14" s="12"/>
      <c r="R14" s="12"/>
      <c r="S14" s="12"/>
      <c r="T14" s="12"/>
      <c r="U14" s="12"/>
    </row>
    <row r="15" spans="1:21" ht="20.100000000000001" customHeight="1" x14ac:dyDescent="0.25">
      <c r="A15" s="46">
        <v>6</v>
      </c>
      <c r="B15" s="19" t="s">
        <v>63</v>
      </c>
      <c r="C15" s="215" t="s">
        <v>97</v>
      </c>
      <c r="D15" s="144" t="s">
        <v>27</v>
      </c>
      <c r="E15" s="200">
        <v>2</v>
      </c>
      <c r="F15" s="190">
        <v>1</v>
      </c>
      <c r="G15" s="139"/>
      <c r="H15" s="139">
        <v>1</v>
      </c>
      <c r="I15" s="139"/>
      <c r="J15" s="151"/>
      <c r="K15" s="139">
        <f>SUM(F15:J15)*14</f>
        <v>28</v>
      </c>
      <c r="L15" s="139">
        <f>E15*25-K15</f>
        <v>22</v>
      </c>
      <c r="M15" s="139" t="s">
        <v>25</v>
      </c>
      <c r="N15" s="140"/>
      <c r="O15" s="73"/>
      <c r="Q15" s="12"/>
      <c r="R15" s="12"/>
      <c r="S15" s="12"/>
      <c r="T15" s="12"/>
      <c r="U15" s="12"/>
    </row>
    <row r="16" spans="1:21" ht="20.100000000000001" customHeight="1" thickBot="1" x14ac:dyDescent="0.3">
      <c r="A16" s="80">
        <v>7</v>
      </c>
      <c r="B16" s="85" t="s">
        <v>64</v>
      </c>
      <c r="C16" s="79" t="s">
        <v>98</v>
      </c>
      <c r="D16" s="145"/>
      <c r="E16" s="201"/>
      <c r="F16" s="191"/>
      <c r="G16" s="141"/>
      <c r="H16" s="141"/>
      <c r="I16" s="141"/>
      <c r="J16" s="152"/>
      <c r="K16" s="141"/>
      <c r="L16" s="141"/>
      <c r="M16" s="141"/>
      <c r="N16" s="142"/>
      <c r="Q16" s="12"/>
      <c r="R16" s="12"/>
      <c r="S16" s="12"/>
      <c r="T16" s="12"/>
      <c r="U16" s="12"/>
    </row>
    <row r="17" spans="1:21" ht="20.100000000000001" customHeight="1" x14ac:dyDescent="0.25">
      <c r="A17" s="198" t="s">
        <v>29</v>
      </c>
      <c r="B17" s="118"/>
      <c r="C17" s="119"/>
      <c r="D17" s="13" t="s">
        <v>30</v>
      </c>
      <c r="E17" s="131">
        <f>SUM(E9:E16)</f>
        <v>30</v>
      </c>
      <c r="F17" s="53">
        <f>SUM(F9:F16)</f>
        <v>9</v>
      </c>
      <c r="G17" s="53">
        <f>SUM(G9:G16)</f>
        <v>2</v>
      </c>
      <c r="H17" s="53">
        <f>SUM(H9:H16)</f>
        <v>4</v>
      </c>
      <c r="I17" s="53">
        <f>SUM(I9:I16)</f>
        <v>1</v>
      </c>
      <c r="J17" s="53"/>
      <c r="K17" s="131">
        <f>SUM(K9:K16)</f>
        <v>392</v>
      </c>
      <c r="L17" s="131">
        <f>SUM(L9:L16)</f>
        <v>358</v>
      </c>
      <c r="M17" s="67" t="s">
        <v>31</v>
      </c>
      <c r="N17" s="68" t="s">
        <v>32</v>
      </c>
      <c r="Q17" s="12"/>
      <c r="R17" s="12"/>
      <c r="S17" s="12"/>
      <c r="T17" s="12"/>
      <c r="U17" s="12"/>
    </row>
    <row r="18" spans="1:21" ht="20.100000000000001" customHeight="1" thickBot="1" x14ac:dyDescent="0.3">
      <c r="A18" s="199"/>
      <c r="B18" s="124"/>
      <c r="C18" s="125"/>
      <c r="D18" s="49" t="s">
        <v>33</v>
      </c>
      <c r="E18" s="124"/>
      <c r="F18" s="16">
        <f>COUNT(F9:F16)</f>
        <v>5</v>
      </c>
      <c r="G18" s="16">
        <f>COUNT(G9:G16)</f>
        <v>1</v>
      </c>
      <c r="H18" s="16">
        <f>COUNT(H9:H16)</f>
        <v>3</v>
      </c>
      <c r="I18" s="16">
        <f>COUNT(I9:I16)</f>
        <v>1</v>
      </c>
      <c r="J18" s="16"/>
      <c r="K18" s="124"/>
      <c r="L18" s="124"/>
      <c r="M18" s="17">
        <f>COUNTIF(M1:M17,"=E")</f>
        <v>4</v>
      </c>
      <c r="N18" s="18">
        <f>COUNTIF(M1:M17,"=V")</f>
        <v>2</v>
      </c>
      <c r="Q18" s="12"/>
      <c r="R18" s="12"/>
      <c r="S18" s="12"/>
      <c r="T18" s="12"/>
      <c r="U18" s="12"/>
    </row>
    <row r="19" spans="1:21" ht="20.100000000000001" customHeight="1" thickBot="1" x14ac:dyDescent="0.3">
      <c r="A19" s="194" t="s">
        <v>34</v>
      </c>
      <c r="B19" s="195"/>
      <c r="C19" s="195"/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7"/>
      <c r="Q19" s="12"/>
      <c r="R19" s="11"/>
      <c r="S19" s="12"/>
      <c r="T19" s="12"/>
      <c r="U19" s="12"/>
    </row>
    <row r="20" spans="1:21" ht="30" x14ac:dyDescent="0.25">
      <c r="A20" s="75">
        <v>8</v>
      </c>
      <c r="B20" s="55" t="s">
        <v>63</v>
      </c>
      <c r="C20" s="74" t="s">
        <v>49</v>
      </c>
      <c r="D20" s="70" t="s">
        <v>26</v>
      </c>
      <c r="E20" s="69">
        <v>5</v>
      </c>
      <c r="F20" s="71">
        <v>2</v>
      </c>
      <c r="G20" s="55">
        <v>1</v>
      </c>
      <c r="H20" s="55"/>
      <c r="I20" s="55"/>
      <c r="J20" s="55"/>
      <c r="K20" s="20">
        <f>SUM(F20:J20)*14</f>
        <v>42</v>
      </c>
      <c r="L20" s="20">
        <f>E20*25-K20</f>
        <v>83</v>
      </c>
      <c r="M20" s="137" t="s">
        <v>24</v>
      </c>
      <c r="N20" s="138"/>
      <c r="Q20" s="12"/>
      <c r="R20" s="11"/>
      <c r="S20" s="28"/>
      <c r="T20" s="28"/>
      <c r="U20" s="28"/>
    </row>
    <row r="21" spans="1:21" ht="20.100000000000001" customHeight="1" thickBot="1" x14ac:dyDescent="0.3">
      <c r="A21" s="48">
        <v>9</v>
      </c>
      <c r="B21" s="17" t="s">
        <v>64</v>
      </c>
      <c r="C21" s="58" t="s">
        <v>50</v>
      </c>
      <c r="D21" s="22" t="s">
        <v>26</v>
      </c>
      <c r="E21" s="60">
        <v>5</v>
      </c>
      <c r="F21" s="62">
        <v>1</v>
      </c>
      <c r="G21" s="17">
        <v>2</v>
      </c>
      <c r="H21" s="17"/>
      <c r="I21" s="17"/>
      <c r="J21" s="17"/>
      <c r="K21" s="17">
        <f>SUM(F21:J21)*14</f>
        <v>42</v>
      </c>
      <c r="L21" s="17">
        <f>E21*25-K21</f>
        <v>83</v>
      </c>
      <c r="M21" s="141" t="s">
        <v>24</v>
      </c>
      <c r="N21" s="142"/>
      <c r="Q21" s="12"/>
      <c r="R21" s="11"/>
      <c r="S21" s="12"/>
      <c r="T21" s="12"/>
      <c r="U21" s="12"/>
    </row>
    <row r="22" spans="1:21" ht="18" customHeight="1" thickBot="1" x14ac:dyDescent="0.3">
      <c r="B22" s="2"/>
      <c r="C22" s="2"/>
      <c r="D22" s="1"/>
      <c r="E22" s="2"/>
      <c r="F22" s="2"/>
      <c r="G22" s="2"/>
      <c r="H22" s="1"/>
      <c r="I22" s="1"/>
      <c r="J22" s="1"/>
      <c r="K22" s="2"/>
      <c r="L22" s="2"/>
      <c r="M22" s="189"/>
      <c r="N22" s="189"/>
      <c r="Q22" s="12"/>
      <c r="R22" s="12"/>
      <c r="S22" s="12"/>
      <c r="T22" s="12"/>
      <c r="U22" s="12"/>
    </row>
    <row r="23" spans="1:21" ht="15" customHeight="1" x14ac:dyDescent="0.25">
      <c r="B23" s="114" t="s">
        <v>36</v>
      </c>
      <c r="C23" s="40" t="str">
        <f>[1]Sem_I!C21</f>
        <v>Discipline Obligatorii:</v>
      </c>
      <c r="D23" s="117">
        <f>SUM(F9:J13)</f>
        <v>26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Q23" s="12"/>
      <c r="R23" s="12"/>
      <c r="S23" s="12"/>
      <c r="T23" s="12"/>
      <c r="U23" s="12"/>
    </row>
    <row r="24" spans="1:21" ht="15" customHeight="1" x14ac:dyDescent="0.25">
      <c r="B24" s="115"/>
      <c r="C24" s="41" t="str">
        <f>[1]Sem_I!C22</f>
        <v>Discipline Opționale:</v>
      </c>
      <c r="D24" s="120">
        <f>SUM(F15:J16)</f>
        <v>2</v>
      </c>
      <c r="E24" s="121"/>
      <c r="F24" s="121"/>
      <c r="G24" s="121"/>
      <c r="H24" s="121"/>
      <c r="I24" s="121"/>
      <c r="J24" s="121"/>
      <c r="K24" s="121"/>
      <c r="L24" s="121"/>
      <c r="M24" s="121"/>
      <c r="N24" s="122"/>
      <c r="Q24" s="12"/>
      <c r="R24" s="12"/>
      <c r="S24" s="12"/>
      <c r="T24" s="12"/>
      <c r="U24" s="12"/>
    </row>
    <row r="25" spans="1:21" ht="15.75" thickBot="1" x14ac:dyDescent="0.3">
      <c r="B25" s="116"/>
      <c r="C25" s="42" t="str">
        <f>[1]Sem_I!C23</f>
        <v>Discipline Facultative:</v>
      </c>
      <c r="D25" s="123">
        <f>SUM(F20:J21)</f>
        <v>6</v>
      </c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Q25" s="12"/>
      <c r="R25" s="12"/>
      <c r="S25" s="12"/>
      <c r="T25" s="12"/>
      <c r="U25" s="12"/>
    </row>
    <row r="26" spans="1:21" x14ac:dyDescent="0.25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Q26" s="12"/>
      <c r="R26" s="12"/>
      <c r="S26" s="12"/>
      <c r="T26" s="12"/>
      <c r="U26" s="12"/>
    </row>
    <row r="27" spans="1:21" x14ac:dyDescent="0.25">
      <c r="B27" s="3" t="s">
        <v>40</v>
      </c>
      <c r="C27" s="8"/>
      <c r="D27" s="1"/>
      <c r="E27" s="108" t="s">
        <v>41</v>
      </c>
      <c r="F27" s="108"/>
      <c r="G27" s="3"/>
      <c r="H27" s="1"/>
      <c r="I27" s="1"/>
      <c r="J27" s="1"/>
      <c r="K27" s="143" t="s">
        <v>42</v>
      </c>
      <c r="L27" s="143"/>
      <c r="M27" s="143"/>
      <c r="N27" s="143"/>
      <c r="Q27" s="12"/>
      <c r="R27" s="12"/>
      <c r="S27" s="12"/>
      <c r="T27" s="12"/>
      <c r="U27" s="12"/>
    </row>
    <row r="28" spans="1:21" x14ac:dyDescent="0.25">
      <c r="B28" s="111" t="str">
        <f>[1]Sem_I!B26</f>
        <v>Mihnea-Cosmin COSTOIU</v>
      </c>
      <c r="C28" s="111"/>
      <c r="D28" s="133" t="str">
        <f>[1]Sem_I!D26</f>
        <v>Radu ȘTEFĂNOIU</v>
      </c>
      <c r="E28" s="133"/>
      <c r="F28" s="133"/>
      <c r="G28" s="133"/>
      <c r="H28" s="133"/>
      <c r="I28" s="133"/>
      <c r="J28" s="72"/>
      <c r="K28" s="132" t="str">
        <f>[1]Sem_I!K26</f>
        <v>Vasile Dănuț COJOCARU</v>
      </c>
      <c r="L28" s="132"/>
      <c r="M28" s="132"/>
      <c r="N28" s="132"/>
      <c r="Q28" s="12"/>
      <c r="R28" s="12"/>
      <c r="S28" s="12"/>
      <c r="T28" s="12"/>
      <c r="U28" s="12"/>
    </row>
    <row r="29" spans="1:2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sheetProtection formatCells="0" formatRows="0" insertRows="0" insertHyperlinks="0" deleteRows="0" sort="0" autoFilter="0" pivotTables="0"/>
  <protectedRanges>
    <protectedRange sqref="L2 A15:XFD16 A20:B21 A9:XFD13" name="Editabil"/>
  </protectedRanges>
  <mergeCells count="52">
    <mergeCell ref="A6:A7"/>
    <mergeCell ref="A8:N8"/>
    <mergeCell ref="A19:N19"/>
    <mergeCell ref="A17:C18"/>
    <mergeCell ref="M9:N9"/>
    <mergeCell ref="E17:E18"/>
    <mergeCell ref="K17:K18"/>
    <mergeCell ref="L17:L18"/>
    <mergeCell ref="E15:E16"/>
    <mergeCell ref="D15:D16"/>
    <mergeCell ref="L15:L16"/>
    <mergeCell ref="M15:N16"/>
    <mergeCell ref="F15:F16"/>
    <mergeCell ref="G15:G16"/>
    <mergeCell ref="H15:H16"/>
    <mergeCell ref="M10:N10"/>
    <mergeCell ref="M11:N11"/>
    <mergeCell ref="M12:N12"/>
    <mergeCell ref="A14:N14"/>
    <mergeCell ref="M13:N13"/>
    <mergeCell ref="L1:M1"/>
    <mergeCell ref="B2:C2"/>
    <mergeCell ref="C3:G3"/>
    <mergeCell ref="L3:M3"/>
    <mergeCell ref="D2:H2"/>
    <mergeCell ref="L2:N2"/>
    <mergeCell ref="C1:J1"/>
    <mergeCell ref="C4:G4"/>
    <mergeCell ref="L4:M4"/>
    <mergeCell ref="B6:B7"/>
    <mergeCell ref="C6:C7"/>
    <mergeCell ref="D6:D7"/>
    <mergeCell ref="E6:E7"/>
    <mergeCell ref="K6:L6"/>
    <mergeCell ref="M6:N7"/>
    <mergeCell ref="F6:J6"/>
    <mergeCell ref="A4:B4"/>
    <mergeCell ref="M21:N21"/>
    <mergeCell ref="M20:N20"/>
    <mergeCell ref="M22:N22"/>
    <mergeCell ref="I15:I16"/>
    <mergeCell ref="K15:K16"/>
    <mergeCell ref="J15:J16"/>
    <mergeCell ref="E27:F27"/>
    <mergeCell ref="B23:B25"/>
    <mergeCell ref="D23:N23"/>
    <mergeCell ref="D24:N24"/>
    <mergeCell ref="D25:N25"/>
    <mergeCell ref="B28:C28"/>
    <mergeCell ref="D28:I28"/>
    <mergeCell ref="K28:N28"/>
    <mergeCell ref="K27:N27"/>
  </mergeCells>
  <conditionalFormatting sqref="D17:D28 D2:D15 C1">
    <cfRule type="cellIs" dxfId="5" priority="1" operator="equal">
      <formula>"DS"</formula>
    </cfRule>
    <cfRule type="cellIs" dxfId="4" priority="2" operator="equal">
      <formula>"DA"</formula>
    </cfRule>
    <cfRule type="cellIs" dxfId="3" priority="3" operator="equal">
      <formula>"DC"</formula>
    </cfRule>
  </conditionalFormatting>
  <printOptions horizontalCentered="1" verticalCentered="1"/>
  <pageMargins left="0.15748031496062992" right="0.17" top="0.17" bottom="0.15748031496062992" header="0.23" footer="0.15748031496062992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64EA-0559-4896-A300-30040EBFBCB6}">
  <dimension ref="A1:U26"/>
  <sheetViews>
    <sheetView zoomScale="80" zoomScaleNormal="80" zoomScaleSheetLayoutView="70" workbookViewId="0">
      <selection activeCell="C16" sqref="C16"/>
    </sheetView>
  </sheetViews>
  <sheetFormatPr defaultRowHeight="15" x14ac:dyDescent="0.25"/>
  <cols>
    <col min="1" max="1" width="4.7109375" style="27" customWidth="1"/>
    <col min="2" max="2" width="15" customWidth="1"/>
    <col min="3" max="3" width="70.28515625" customWidth="1"/>
    <col min="4" max="4" width="10.42578125" customWidth="1"/>
    <col min="5" max="5" width="5.140625" customWidth="1"/>
    <col min="6" max="10" width="3.85546875" customWidth="1"/>
    <col min="11" max="11" width="9.28515625" customWidth="1"/>
    <col min="12" max="12" width="5.85546875" customWidth="1"/>
    <col min="13" max="13" width="5.5703125" style="5" customWidth="1"/>
    <col min="14" max="14" width="3.7109375" style="5" customWidth="1"/>
  </cols>
  <sheetData>
    <row r="1" spans="1:21" ht="57" customHeight="1" x14ac:dyDescent="0.3">
      <c r="B1" s="2"/>
      <c r="C1" s="157" t="s">
        <v>0</v>
      </c>
      <c r="D1" s="157"/>
      <c r="E1" s="157"/>
      <c r="F1" s="157"/>
      <c r="G1" s="157"/>
      <c r="H1" s="157"/>
      <c r="I1" s="157"/>
      <c r="J1" s="157"/>
      <c r="K1" s="4"/>
      <c r="L1" s="156"/>
      <c r="M1" s="156"/>
      <c r="Q1" s="81"/>
      <c r="R1" s="81"/>
      <c r="S1" s="81"/>
      <c r="T1" s="81"/>
      <c r="U1" s="81"/>
    </row>
    <row r="2" spans="1:21" ht="15" customHeight="1" x14ac:dyDescent="0.25">
      <c r="B2" s="111"/>
      <c r="C2" s="111"/>
      <c r="D2" s="108"/>
      <c r="E2" s="108"/>
      <c r="F2" s="108"/>
      <c r="G2" s="108"/>
      <c r="H2" s="108"/>
      <c r="K2" s="7" t="str">
        <f>[1]Sem_I!K2</f>
        <v>Anul universitar:</v>
      </c>
      <c r="L2" s="108" t="str">
        <f>Sem_III!L2</f>
        <v>2024 - 2025</v>
      </c>
      <c r="M2" s="108"/>
      <c r="N2" s="108"/>
      <c r="Q2" s="12"/>
      <c r="R2" s="12"/>
      <c r="S2" s="12"/>
      <c r="T2" s="12"/>
      <c r="U2" s="12"/>
    </row>
    <row r="3" spans="1:21" x14ac:dyDescent="0.25">
      <c r="B3" s="6" t="s">
        <v>2</v>
      </c>
      <c r="C3" s="111" t="str">
        <f>[1]Sem_I!C3</f>
        <v>Ingineria mediului</v>
      </c>
      <c r="D3" s="111"/>
      <c r="E3" s="111"/>
      <c r="F3" s="111"/>
      <c r="G3" s="111"/>
      <c r="K3" s="7" t="str">
        <f>[1]Sem_I!K3</f>
        <v>Anul de studii:</v>
      </c>
      <c r="L3" s="111" t="s">
        <v>44</v>
      </c>
      <c r="M3" s="111"/>
      <c r="Q3" s="12"/>
      <c r="R3" s="12"/>
      <c r="S3" s="12"/>
      <c r="T3" s="12"/>
      <c r="U3" s="12"/>
    </row>
    <row r="4" spans="1:21" ht="15" customHeight="1" x14ac:dyDescent="0.25">
      <c r="A4" s="108" t="s">
        <v>5</v>
      </c>
      <c r="B4" s="108"/>
      <c r="C4" s="111" t="str">
        <f>[1]Sem_I!C4</f>
        <v>Protecţia mediului în industria materialelor metalice</v>
      </c>
      <c r="D4" s="111"/>
      <c r="E4" s="111"/>
      <c r="F4" s="111"/>
      <c r="G4" s="111"/>
      <c r="H4" s="111"/>
      <c r="I4" s="111"/>
      <c r="J4" s="111"/>
      <c r="K4" s="7" t="str">
        <f>[1]Sem_I!K4</f>
        <v>Semestrul:</v>
      </c>
      <c r="L4" s="8" t="s">
        <v>44</v>
      </c>
      <c r="M4" s="8"/>
      <c r="Q4" s="12"/>
      <c r="R4" s="12"/>
      <c r="S4" s="12"/>
      <c r="T4" s="12"/>
      <c r="U4" s="12"/>
    </row>
    <row r="5" spans="1:21" ht="12" customHeight="1" thickBot="1" x14ac:dyDescent="0.3">
      <c r="B5" s="6"/>
      <c r="C5" s="108"/>
      <c r="D5" s="108"/>
      <c r="E5" s="108"/>
      <c r="F5" s="108"/>
      <c r="G5" s="108"/>
      <c r="K5" s="7"/>
      <c r="L5" s="111"/>
      <c r="M5" s="111"/>
      <c r="Q5" s="12"/>
      <c r="R5" s="12"/>
      <c r="S5" s="12"/>
      <c r="T5" s="12"/>
      <c r="U5" s="12"/>
    </row>
    <row r="6" spans="1:21" s="1" customFormat="1" ht="20.100000000000001" customHeight="1" x14ac:dyDescent="0.25">
      <c r="A6" s="192" t="s">
        <v>48</v>
      </c>
      <c r="B6" s="161" t="s">
        <v>8</v>
      </c>
      <c r="C6" s="161" t="s">
        <v>9</v>
      </c>
      <c r="D6" s="161" t="s">
        <v>10</v>
      </c>
      <c r="E6" s="163" t="s">
        <v>11</v>
      </c>
      <c r="F6" s="153" t="s">
        <v>12</v>
      </c>
      <c r="G6" s="154"/>
      <c r="H6" s="154"/>
      <c r="I6" s="154"/>
      <c r="J6" s="155"/>
      <c r="K6" s="161" t="s">
        <v>13</v>
      </c>
      <c r="L6" s="161"/>
      <c r="M6" s="161" t="s">
        <v>14</v>
      </c>
      <c r="N6" s="167"/>
      <c r="P6" s="72"/>
      <c r="Q6" s="12"/>
      <c r="R6" s="12"/>
      <c r="S6" s="12"/>
      <c r="T6" s="12"/>
      <c r="U6" s="12"/>
    </row>
    <row r="7" spans="1:21" ht="30.75" thickBot="1" x14ac:dyDescent="0.3">
      <c r="A7" s="193"/>
      <c r="B7" s="162"/>
      <c r="C7" s="162"/>
      <c r="D7" s="162"/>
      <c r="E7" s="164"/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  <c r="K7" s="100" t="s">
        <v>20</v>
      </c>
      <c r="L7" s="100" t="s">
        <v>21</v>
      </c>
      <c r="M7" s="162"/>
      <c r="N7" s="168"/>
      <c r="Q7" s="12"/>
      <c r="R7" s="12"/>
      <c r="S7" s="12"/>
      <c r="T7" s="12"/>
      <c r="U7" s="12"/>
    </row>
    <row r="8" spans="1:21" ht="15.75" thickBot="1" x14ac:dyDescent="0.3">
      <c r="A8" s="208" t="s">
        <v>22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10"/>
      <c r="Q8" s="12"/>
      <c r="R8" s="12"/>
      <c r="S8" s="12"/>
      <c r="T8" s="12"/>
      <c r="U8" s="12"/>
    </row>
    <row r="9" spans="1:21" ht="20.100000000000001" customHeight="1" x14ac:dyDescent="0.25">
      <c r="A9" s="46">
        <v>1</v>
      </c>
      <c r="B9" s="19" t="s">
        <v>66</v>
      </c>
      <c r="C9" s="56" t="s">
        <v>51</v>
      </c>
      <c r="D9" s="25" t="s">
        <v>27</v>
      </c>
      <c r="E9" s="25">
        <v>28</v>
      </c>
      <c r="F9" s="106"/>
      <c r="G9" s="105"/>
      <c r="H9" s="105"/>
      <c r="I9" s="105"/>
      <c r="J9" s="104">
        <v>27</v>
      </c>
      <c r="K9" s="19">
        <f>SUM(F9:J9)*14</f>
        <v>378</v>
      </c>
      <c r="L9" s="19">
        <f>E9*25-K9</f>
        <v>322</v>
      </c>
      <c r="M9" s="203" t="s">
        <v>25</v>
      </c>
      <c r="N9" s="204"/>
      <c r="Q9" s="12"/>
      <c r="R9" s="12"/>
      <c r="S9" s="12"/>
      <c r="T9" s="12"/>
      <c r="U9" s="12"/>
    </row>
    <row r="10" spans="1:21" ht="20.100000000000001" customHeight="1" thickBot="1" x14ac:dyDescent="0.3">
      <c r="A10" s="48">
        <v>2</v>
      </c>
      <c r="B10" s="17" t="s">
        <v>106</v>
      </c>
      <c r="C10" s="58" t="s">
        <v>65</v>
      </c>
      <c r="D10" s="22" t="s">
        <v>26</v>
      </c>
      <c r="E10" s="22">
        <v>2</v>
      </c>
      <c r="F10" s="103">
        <v>1</v>
      </c>
      <c r="G10" s="102"/>
      <c r="H10" s="102"/>
      <c r="I10" s="102"/>
      <c r="J10" s="102"/>
      <c r="K10" s="17">
        <f>SUM(F10:J10)*14</f>
        <v>14</v>
      </c>
      <c r="L10" s="17">
        <f>E10*25-K10</f>
        <v>36</v>
      </c>
      <c r="M10" s="112" t="s">
        <v>25</v>
      </c>
      <c r="N10" s="113"/>
      <c r="Q10" s="12"/>
      <c r="R10" s="12"/>
      <c r="S10" s="12"/>
      <c r="T10" s="12"/>
      <c r="U10" s="12"/>
    </row>
    <row r="11" spans="1:21" ht="14.45" customHeight="1" thickBot="1" x14ac:dyDescent="0.3">
      <c r="A11" s="205" t="s">
        <v>28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7"/>
      <c r="Q11" s="12"/>
      <c r="R11" s="12"/>
      <c r="S11" s="12"/>
      <c r="T11" s="12"/>
      <c r="U11" s="12"/>
    </row>
    <row r="12" spans="1:21" x14ac:dyDescent="0.25">
      <c r="A12" s="198" t="s">
        <v>29</v>
      </c>
      <c r="B12" s="118"/>
      <c r="C12" s="119"/>
      <c r="D12" s="96" t="s">
        <v>30</v>
      </c>
      <c r="E12" s="129">
        <f>SUM(E9:E11)</f>
        <v>30</v>
      </c>
      <c r="F12" s="82">
        <f>SUM(F9:F11)</f>
        <v>1</v>
      </c>
      <c r="G12" s="83">
        <f>SUM(G9:G11)</f>
        <v>0</v>
      </c>
      <c r="H12" s="83">
        <f>SUM(H9:H11)</f>
        <v>0</v>
      </c>
      <c r="I12" s="83">
        <f>SUM(I9:I11)</f>
        <v>0</v>
      </c>
      <c r="J12" s="83"/>
      <c r="K12" s="118">
        <f>SUM(K8:K11)</f>
        <v>392</v>
      </c>
      <c r="L12" s="118">
        <f>SUM(L8:L11)</f>
        <v>358</v>
      </c>
      <c r="M12" s="83" t="s">
        <v>31</v>
      </c>
      <c r="N12" s="86" t="s">
        <v>32</v>
      </c>
      <c r="Q12" s="12"/>
      <c r="R12" s="12"/>
      <c r="S12" s="12"/>
      <c r="T12" s="12"/>
      <c r="U12" s="12"/>
    </row>
    <row r="13" spans="1:21" ht="15" customHeight="1" thickBot="1" x14ac:dyDescent="0.3">
      <c r="A13" s="199"/>
      <c r="B13" s="124"/>
      <c r="C13" s="125"/>
      <c r="D13" s="97" t="s">
        <v>33</v>
      </c>
      <c r="E13" s="130"/>
      <c r="F13" s="84">
        <f>COUNT(F9:F11)</f>
        <v>1</v>
      </c>
      <c r="G13" s="16">
        <f>COUNT(G9:G11)</f>
        <v>0</v>
      </c>
      <c r="H13" s="16">
        <f>COUNT(H9:H11)</f>
        <v>0</v>
      </c>
      <c r="I13" s="16">
        <f>COUNT(I9:I11)</f>
        <v>0</v>
      </c>
      <c r="J13" s="16"/>
      <c r="K13" s="124"/>
      <c r="L13" s="124"/>
      <c r="M13" s="17">
        <f>COUNTIF(M1:M12,"=E")</f>
        <v>0</v>
      </c>
      <c r="N13" s="18">
        <f>COUNTIF(M1:M12,"=V")</f>
        <v>2</v>
      </c>
      <c r="Q13" s="12"/>
      <c r="R13" s="12"/>
      <c r="S13" s="12"/>
      <c r="T13" s="12"/>
      <c r="U13" s="12"/>
    </row>
    <row r="14" spans="1:21" ht="15" customHeight="1" thickBot="1" x14ac:dyDescent="0.3">
      <c r="A14" s="126" t="s">
        <v>34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Q14" s="12"/>
      <c r="R14" s="12"/>
      <c r="S14" s="12"/>
      <c r="T14" s="12"/>
      <c r="U14" s="12"/>
    </row>
    <row r="15" spans="1:21" ht="30" x14ac:dyDescent="0.25">
      <c r="A15" s="90">
        <v>3</v>
      </c>
      <c r="B15" s="91" t="s">
        <v>67</v>
      </c>
      <c r="C15" s="92" t="s">
        <v>52</v>
      </c>
      <c r="D15" s="93" t="s">
        <v>26</v>
      </c>
      <c r="E15" s="93">
        <v>5</v>
      </c>
      <c r="F15" s="202" t="s">
        <v>53</v>
      </c>
      <c r="G15" s="187"/>
      <c r="H15" s="187"/>
      <c r="I15" s="187"/>
      <c r="J15" s="91"/>
      <c r="K15" s="91">
        <f>SUM(F15:J15)*14</f>
        <v>0</v>
      </c>
      <c r="L15" s="91">
        <f>E15*25-K15</f>
        <v>125</v>
      </c>
      <c r="M15" s="187" t="s">
        <v>25</v>
      </c>
      <c r="N15" s="188"/>
      <c r="Q15" s="12"/>
      <c r="R15" s="12"/>
      <c r="S15" s="12"/>
      <c r="T15" s="12"/>
      <c r="U15" s="12"/>
    </row>
    <row r="16" spans="1:21" ht="15.75" customHeight="1" thickBot="1" x14ac:dyDescent="0.3">
      <c r="A16" s="48">
        <v>4</v>
      </c>
      <c r="B16" s="17" t="s">
        <v>68</v>
      </c>
      <c r="C16" s="58" t="s">
        <v>54</v>
      </c>
      <c r="D16" s="22" t="s">
        <v>26</v>
      </c>
      <c r="E16" s="22">
        <v>5</v>
      </c>
      <c r="F16" s="24"/>
      <c r="G16" s="17"/>
      <c r="H16" s="17"/>
      <c r="I16" s="17"/>
      <c r="J16" s="17"/>
      <c r="K16" s="17">
        <f>SUM(F16:I16)*14</f>
        <v>0</v>
      </c>
      <c r="L16" s="17">
        <f>E16*25-K16</f>
        <v>125</v>
      </c>
      <c r="M16" s="141" t="s">
        <v>24</v>
      </c>
      <c r="N16" s="142"/>
      <c r="Q16" s="12"/>
      <c r="R16" s="12"/>
      <c r="S16" s="12"/>
      <c r="T16" s="12"/>
      <c r="U16" s="12"/>
    </row>
    <row r="17" spans="2:21" ht="15" customHeight="1" thickBot="1" x14ac:dyDescent="0.3">
      <c r="Q17" s="12"/>
      <c r="R17" s="11"/>
      <c r="S17" s="12"/>
      <c r="T17" s="12"/>
      <c r="U17" s="12"/>
    </row>
    <row r="18" spans="2:21" ht="15" customHeight="1" thickBot="1" x14ac:dyDescent="0.3">
      <c r="B18" s="211" t="s">
        <v>55</v>
      </c>
      <c r="C18" s="212"/>
      <c r="D18" s="87" t="s">
        <v>99</v>
      </c>
      <c r="E18" s="213"/>
      <c r="F18" s="214"/>
      <c r="G18" s="50"/>
      <c r="H18" s="50"/>
      <c r="I18" s="50"/>
      <c r="J18" s="50"/>
      <c r="K18" s="50"/>
      <c r="L18" s="50"/>
      <c r="M18" s="51"/>
      <c r="N18" s="52"/>
      <c r="Q18" s="12"/>
      <c r="R18" s="11"/>
      <c r="S18" s="12"/>
      <c r="T18" s="12"/>
      <c r="U18" s="12"/>
    </row>
    <row r="19" spans="2:21" ht="15" customHeight="1" thickBo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Q19" s="12"/>
      <c r="R19" s="11"/>
      <c r="S19" s="12"/>
      <c r="T19" s="12"/>
      <c r="U19" s="12"/>
    </row>
    <row r="20" spans="2:21" ht="14.45" customHeight="1" x14ac:dyDescent="0.25">
      <c r="B20" s="114" t="s">
        <v>36</v>
      </c>
      <c r="C20" s="40" t="str">
        <f>[1]Sem_I!C21</f>
        <v>Discipline Obligatorii:</v>
      </c>
      <c r="D20" s="117">
        <f>SUM(F9:J10)</f>
        <v>28</v>
      </c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Q20" s="12"/>
      <c r="R20" s="11"/>
      <c r="S20" s="12"/>
      <c r="T20" s="12"/>
      <c r="U20" s="12"/>
    </row>
    <row r="21" spans="2:21" x14ac:dyDescent="0.25">
      <c r="B21" s="115"/>
      <c r="C21" s="41" t="str">
        <f>[1]Sem_I!C22</f>
        <v>Discipline Opționale:</v>
      </c>
      <c r="D21" s="120">
        <v>0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2"/>
    </row>
    <row r="22" spans="2:21" ht="15.75" thickBot="1" x14ac:dyDescent="0.3">
      <c r="B22" s="116"/>
      <c r="C22" s="42" t="str">
        <f>[1]Sem_I!C23</f>
        <v>Discipline Facultative:</v>
      </c>
      <c r="D22" s="123">
        <f>SUM(F15:J16)</f>
        <v>0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5"/>
    </row>
    <row r="23" spans="2:2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2:21" x14ac:dyDescent="0.25">
      <c r="B24" s="3" t="s">
        <v>40</v>
      </c>
      <c r="C24" s="8"/>
      <c r="D24" s="1"/>
      <c r="E24" s="108" t="s">
        <v>41</v>
      </c>
      <c r="F24" s="108"/>
      <c r="G24" s="3"/>
      <c r="H24" s="1"/>
      <c r="I24" s="1"/>
      <c r="J24" s="1"/>
      <c r="K24" s="143" t="s">
        <v>42</v>
      </c>
      <c r="L24" s="143"/>
      <c r="M24" s="143"/>
      <c r="N24" s="143"/>
    </row>
    <row r="25" spans="2:21" x14ac:dyDescent="0.25">
      <c r="B25" s="111" t="str">
        <f>[1]Sem_I!B26</f>
        <v>Mihnea-Cosmin COSTOIU</v>
      </c>
      <c r="C25" s="111"/>
      <c r="D25" s="133" t="str">
        <f>[1]Sem_I!D26</f>
        <v>Radu ȘTEFĂNOIU</v>
      </c>
      <c r="E25" s="133"/>
      <c r="F25" s="133"/>
      <c r="G25" s="133"/>
      <c r="H25" s="133"/>
      <c r="I25" s="133"/>
      <c r="J25" s="72"/>
      <c r="K25" s="132" t="str">
        <f>[1]Sem_I!K26</f>
        <v>Vasile Dănuț COJOCARU</v>
      </c>
      <c r="L25" s="132"/>
      <c r="M25" s="132"/>
      <c r="N25" s="132"/>
    </row>
    <row r="26" spans="2:21" ht="15" customHeight="1" x14ac:dyDescent="0.25">
      <c r="B26" s="1"/>
      <c r="C26" s="1"/>
      <c r="H26" s="3"/>
      <c r="I26" s="3"/>
      <c r="J26" s="3"/>
      <c r="K26" s="1"/>
      <c r="L26" s="1"/>
      <c r="M26" s="1"/>
    </row>
  </sheetData>
  <sheetProtection formatCells="0" formatRows="0" insertRows="0" insertHyperlinks="0" deleteRows="0" sort="0" autoFilter="0" pivotTables="0"/>
  <protectedRanges>
    <protectedRange sqref="A9:XFD10 A15:B16 A18:XFD19" name="Editabil"/>
  </protectedRanges>
  <mergeCells count="42">
    <mergeCell ref="D20:N20"/>
    <mergeCell ref="C1:J1"/>
    <mergeCell ref="L2:N2"/>
    <mergeCell ref="A4:B4"/>
    <mergeCell ref="E24:F24"/>
    <mergeCell ref="E12:E13"/>
    <mergeCell ref="M6:N7"/>
    <mergeCell ref="A11:N11"/>
    <mergeCell ref="A6:A7"/>
    <mergeCell ref="A8:N8"/>
    <mergeCell ref="B25:C25"/>
    <mergeCell ref="D25:I25"/>
    <mergeCell ref="K25:N25"/>
    <mergeCell ref="M15:N15"/>
    <mergeCell ref="K24:N24"/>
    <mergeCell ref="L12:L13"/>
    <mergeCell ref="B18:C18"/>
    <mergeCell ref="E18:F18"/>
    <mergeCell ref="B20:B22"/>
    <mergeCell ref="L1:M1"/>
    <mergeCell ref="K12:K13"/>
    <mergeCell ref="D2:H2"/>
    <mergeCell ref="C4:J4"/>
    <mergeCell ref="D6:D7"/>
    <mergeCell ref="F15:I15"/>
    <mergeCell ref="M16:N16"/>
    <mergeCell ref="M9:N9"/>
    <mergeCell ref="A14:N14"/>
    <mergeCell ref="A12:C13"/>
    <mergeCell ref="M10:N10"/>
    <mergeCell ref="D21:N21"/>
    <mergeCell ref="D22:N22"/>
    <mergeCell ref="E6:E7"/>
    <mergeCell ref="K6:L6"/>
    <mergeCell ref="F6:J6"/>
    <mergeCell ref="B2:C2"/>
    <mergeCell ref="C3:G3"/>
    <mergeCell ref="L3:M3"/>
    <mergeCell ref="C5:G5"/>
    <mergeCell ref="B6:B7"/>
    <mergeCell ref="C6:C7"/>
    <mergeCell ref="L5:M5"/>
  </mergeCells>
  <conditionalFormatting sqref="D5:D10 D12:D26 D2:D3 C1">
    <cfRule type="cellIs" dxfId="2" priority="1" operator="equal">
      <formula>"DS"</formula>
    </cfRule>
    <cfRule type="cellIs" dxfId="1" priority="2" operator="equal">
      <formula>"DA"</formula>
    </cfRule>
    <cfRule type="cellIs" dxfId="0" priority="3" operator="equal">
      <formula>"DC"</formula>
    </cfRule>
  </conditionalFormatting>
  <printOptions horizontalCentered="1" verticalCentered="1"/>
  <pageMargins left="0.15748031496062992" right="0.17" top="0.27" bottom="0.15748031496062992" header="0.31496062992125984" footer="0.15748031496062992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Sem_I</vt:lpstr>
      <vt:lpstr>Sem_II</vt:lpstr>
      <vt:lpstr>Sem_III</vt:lpstr>
      <vt:lpstr>Sem_IV</vt:lpstr>
      <vt:lpstr>Sem_I!Zona_de_imprimat</vt:lpstr>
      <vt:lpstr>Sem_II!Zona_de_imprimat</vt:lpstr>
      <vt:lpstr>Sem_III!Zona_de_imprimat</vt:lpstr>
      <vt:lpstr>Sem_IV!Zona_de_imprimat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Petrisor</dc:creator>
  <cp:keywords/>
  <dc:description/>
  <cp:lastModifiedBy>MARILENA BADEA (84817)</cp:lastModifiedBy>
  <cp:revision/>
  <cp:lastPrinted>2024-09-25T08:04:43Z</cp:lastPrinted>
  <dcterms:created xsi:type="dcterms:W3CDTF">2015-06-05T18:19:34Z</dcterms:created>
  <dcterms:modified xsi:type="dcterms:W3CDTF">2024-09-25T08:04:46Z</dcterms:modified>
  <cp:category/>
  <cp:contentStatus/>
</cp:coreProperties>
</file>