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master 2024-2025\"/>
    </mc:Choice>
  </mc:AlternateContent>
  <xr:revisionPtr revIDLastSave="0" documentId="13_ncr:1_{7C03B9C9-5EC2-4BD0-8B93-078249BE95B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</sheets>
  <externalReferences>
    <externalReference r:id="rId5"/>
  </externalReferences>
  <definedNames>
    <definedName name="_xlnm.Print_Area" localSheetId="0">Sem_I!$A$1:$N$27</definedName>
    <definedName name="_xlnm.Print_Area" localSheetId="1">Sem_II!$A$1:$N$27</definedName>
    <definedName name="_xlnm.Print_Area" localSheetId="2">Sem_III!$A$1:$N$30</definedName>
    <definedName name="_xlnm.Print_Area" localSheetId="3">Sem_IV!$A$1:$N$26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6" l="1"/>
  <c r="B25" i="26"/>
  <c r="D22" i="26"/>
  <c r="C22" i="26"/>
  <c r="C21" i="26"/>
  <c r="D20" i="26"/>
  <c r="C20" i="26"/>
  <c r="K16" i="26"/>
  <c r="L16" i="26" s="1"/>
  <c r="K15" i="26"/>
  <c r="L15" i="26" s="1"/>
  <c r="N13" i="26"/>
  <c r="M13" i="26"/>
  <c r="I13" i="26"/>
  <c r="H13" i="26"/>
  <c r="G13" i="26"/>
  <c r="F13" i="26"/>
  <c r="I12" i="26"/>
  <c r="H12" i="26"/>
  <c r="G12" i="26"/>
  <c r="F12" i="26"/>
  <c r="E12" i="26"/>
  <c r="K10" i="26"/>
  <c r="L10" i="26" s="1"/>
  <c r="K9" i="26"/>
  <c r="L9" i="26" s="1"/>
  <c r="L12" i="26" s="1"/>
  <c r="K4" i="26"/>
  <c r="C4" i="26"/>
  <c r="K3" i="26"/>
  <c r="C3" i="26"/>
  <c r="L2" i="26"/>
  <c r="K2" i="26"/>
  <c r="D29" i="25"/>
  <c r="B29" i="25"/>
  <c r="D26" i="25"/>
  <c r="C26" i="25"/>
  <c r="D25" i="25"/>
  <c r="C25" i="25"/>
  <c r="D24" i="25"/>
  <c r="C24" i="25"/>
  <c r="K22" i="25"/>
  <c r="L22" i="25" s="1"/>
  <c r="K21" i="25"/>
  <c r="L21" i="25" s="1"/>
  <c r="N19" i="25"/>
  <c r="M19" i="25"/>
  <c r="I19" i="25"/>
  <c r="H19" i="25"/>
  <c r="G19" i="25"/>
  <c r="F19" i="25"/>
  <c r="I18" i="25"/>
  <c r="H18" i="25"/>
  <c r="G18" i="25"/>
  <c r="F18" i="25"/>
  <c r="E18" i="25"/>
  <c r="K16" i="25"/>
  <c r="L16" i="25" s="1"/>
  <c r="K14" i="25"/>
  <c r="L14" i="25" s="1"/>
  <c r="K13" i="25"/>
  <c r="L13" i="25" s="1"/>
  <c r="K12" i="25"/>
  <c r="L12" i="25" s="1"/>
  <c r="K11" i="25"/>
  <c r="L11" i="25" s="1"/>
  <c r="K10" i="25"/>
  <c r="L10" i="25" s="1"/>
  <c r="K9" i="25"/>
  <c r="K18" i="25" s="1"/>
  <c r="K4" i="25"/>
  <c r="C4" i="25"/>
  <c r="K3" i="25"/>
  <c r="C3" i="25"/>
  <c r="K2" i="25"/>
  <c r="L9" i="25" l="1"/>
  <c r="L18" i="25" s="1"/>
  <c r="K12" i="26"/>
  <c r="D24" i="24" l="1"/>
  <c r="D23" i="24"/>
  <c r="D22" i="24"/>
  <c r="K20" i="24"/>
  <c r="L20" i="24" s="1"/>
  <c r="K19" i="24"/>
  <c r="L19" i="24" s="1"/>
  <c r="K14" i="24"/>
  <c r="K12" i="24"/>
  <c r="L12" i="24" s="1"/>
  <c r="K11" i="24"/>
  <c r="K10" i="24"/>
  <c r="K9" i="24"/>
  <c r="K15" i="14"/>
  <c r="K9" i="14"/>
  <c r="K10" i="14"/>
  <c r="L10" i="14" s="1"/>
  <c r="K11" i="14"/>
  <c r="L11" i="14" s="1"/>
  <c r="K13" i="14"/>
  <c r="L13" i="14" s="1"/>
  <c r="K12" i="14"/>
  <c r="L12" i="14" s="1"/>
  <c r="D24" i="14"/>
  <c r="D22" i="14"/>
  <c r="D23" i="14"/>
  <c r="K20" i="14"/>
  <c r="L20" i="14" s="1"/>
  <c r="C24" i="24" l="1"/>
  <c r="K27" i="24"/>
  <c r="D27" i="24"/>
  <c r="B27" i="24"/>
  <c r="C23" i="24"/>
  <c r="C22" i="24"/>
  <c r="C4" i="24"/>
  <c r="L3" i="24"/>
  <c r="K4" i="24"/>
  <c r="K3" i="24"/>
  <c r="K2" i="24"/>
  <c r="C3" i="24"/>
  <c r="L2" i="24"/>
  <c r="N17" i="24"/>
  <c r="M17" i="24"/>
  <c r="I17" i="24"/>
  <c r="H17" i="24"/>
  <c r="G17" i="24"/>
  <c r="F17" i="24"/>
  <c r="I16" i="24"/>
  <c r="H16" i="24"/>
  <c r="G16" i="24"/>
  <c r="F16" i="24"/>
  <c r="E16" i="24"/>
  <c r="L14" i="24"/>
  <c r="L11" i="24"/>
  <c r="L10" i="24"/>
  <c r="L9" i="24"/>
  <c r="L16" i="24" l="1"/>
  <c r="K16" i="24"/>
  <c r="N18" i="14"/>
  <c r="M18" i="14"/>
  <c r="I18" i="14"/>
  <c r="H18" i="14"/>
  <c r="G18" i="14"/>
  <c r="F18" i="14"/>
  <c r="I17" i="14"/>
  <c r="H17" i="14"/>
  <c r="G17" i="14"/>
  <c r="F17" i="14"/>
  <c r="E17" i="14"/>
  <c r="L15" i="14"/>
  <c r="L9" i="14" l="1"/>
  <c r="L17" i="14" s="1"/>
  <c r="K17" i="14"/>
</calcChain>
</file>

<file path=xl/sharedStrings.xml><?xml version="1.0" encoding="utf-8"?>
<sst xmlns="http://schemas.openxmlformats.org/spreadsheetml/2006/main" count="259" uniqueCount="113">
  <si>
    <t>Plan de învățământ masterat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</si>
  <si>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</si>
  <si>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</si>
  <si>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</si>
  <si>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</si>
  <si>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</si>
  <si>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</si>
  <si>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</si>
  <si>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</si>
  <si>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</si>
  <si>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</si>
  <si>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</si>
  <si>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</si>
  <si>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</si>
  <si>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</si>
  <si>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</si>
  <si>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</si>
  <si>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</si>
  <si>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</si>
  <si>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</si>
  <si>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</si>
  <si>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</si>
  <si>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</si>
  <si>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</si>
  <si>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</si>
  <si>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V</t>
  </si>
  <si>
    <t>DC</t>
  </si>
  <si>
    <t>DA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</si>
  <si>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</si>
  <si>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</si>
  <si>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</si>
  <si>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</si>
  <si>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</si>
  <si>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</si>
  <si>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</si>
  <si>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Proiectarea și managementul programelor educaționale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</si>
  <si>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</si>
  <si>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</si>
  <si>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</si>
  <si>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</si>
  <si>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</si>
  <si>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</si>
  <si>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</si>
  <si>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</si>
  <si>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</si>
  <si>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Psihopedagogia adolescenților, tinerilor și adulților</t>
  </si>
  <si>
    <t>Multimedia în educație</t>
  </si>
  <si>
    <t>Nr. Crt.</t>
  </si>
  <si>
    <t>Didactica domeniului și dezvoltării în didactica specializării (învățământ liceal, postliceal)</t>
  </si>
  <si>
    <t>Sociologia educației</t>
  </si>
  <si>
    <t>Cercetare științifică, practică de cercetare și elaborare de disertație</t>
  </si>
  <si>
    <t>Practică pedagogică de specialitate în învățământul preuniversitar (învățământ liceal, postliceal)</t>
  </si>
  <si>
    <t>42 ore (14 săpt * 3 ore/săpt)</t>
  </si>
  <si>
    <t>Examen de absolvire: Nivelul II</t>
  </si>
  <si>
    <t>Promovarea examenului de disertație</t>
  </si>
  <si>
    <t>Radu ȘTEFĂNOIU</t>
  </si>
  <si>
    <t>Ingineria şi managementul producerii materialelor metalice</t>
  </si>
  <si>
    <t>10.D.09.O.001</t>
  </si>
  <si>
    <t>Procedee moderne de obţinere a materialelor metalice I</t>
  </si>
  <si>
    <t>10.F.09.O.002</t>
  </si>
  <si>
    <t>Doctrine economice</t>
  </si>
  <si>
    <t>10.F.09.O.003</t>
  </si>
  <si>
    <t>Conducerea complexă a sistemelor inginereşti</t>
  </si>
  <si>
    <t>10.F.09.O.004</t>
  </si>
  <si>
    <t>Materiale avansate</t>
  </si>
  <si>
    <t>10.S.09.O.005</t>
  </si>
  <si>
    <t>10.F.09.A.001</t>
  </si>
  <si>
    <t>Fizica cristalelor</t>
  </si>
  <si>
    <t>10.F.09.A.002</t>
  </si>
  <si>
    <t>Difuzia şi transferul de masă în procesele de obţinere a materialelor metalice</t>
  </si>
  <si>
    <t>10.C.09.L.001</t>
  </si>
  <si>
    <t>10.D.10.O.001</t>
  </si>
  <si>
    <t>Procedee moderne de obţinere a materialelor metalice II</t>
  </si>
  <si>
    <t>10.D.10.O.002</t>
  </si>
  <si>
    <t>Managementul proiectelor</t>
  </si>
  <si>
    <t>10.F.10.O.003</t>
  </si>
  <si>
    <t>Cercetare de marketing şi prognoză</t>
  </si>
  <si>
    <t>10.S.10.O.004</t>
  </si>
  <si>
    <t>10.D.10.A.001</t>
  </si>
  <si>
    <t>Tehnici de purificare avansată a metalelor</t>
  </si>
  <si>
    <t>10.D.10.A.002</t>
  </si>
  <si>
    <t>Strategii concurenţiale de firmă</t>
  </si>
  <si>
    <t>10.C.10.L.001</t>
  </si>
  <si>
    <t>10.C.10.L.002</t>
  </si>
  <si>
    <t>10.S.11.O.001</t>
  </si>
  <si>
    <t>Analiza economico-financiară a firmei</t>
  </si>
  <si>
    <t>10.S.11.O.002</t>
  </si>
  <si>
    <t>Elemente de robotică în sistemele de procesare</t>
  </si>
  <si>
    <t>10.S.11.O.003</t>
  </si>
  <si>
    <t>Piaţa metalelor</t>
  </si>
  <si>
    <t>10.S.11.O.004</t>
  </si>
  <si>
    <t>Managementul integrat al deşeurilor</t>
  </si>
  <si>
    <t>10.S.11.O.005</t>
  </si>
  <si>
    <t>Cercetarea experimentală în industria de materiale</t>
  </si>
  <si>
    <t>10.S.11.A.001</t>
  </si>
  <si>
    <t>Nanomateriale</t>
  </si>
  <si>
    <t>10.S.11.A.002</t>
  </si>
  <si>
    <t>Managementul resurselor umane</t>
  </si>
  <si>
    <t>10.C.11.L.001</t>
  </si>
  <si>
    <t>10.C.11.L.002</t>
  </si>
  <si>
    <t>Etică și integritate academică</t>
  </si>
  <si>
    <t>10.S.12.O.001</t>
  </si>
  <si>
    <t>10.C.12.L.001</t>
  </si>
  <si>
    <t>10.C.12.L.002</t>
  </si>
  <si>
    <t>Inginerie şi management</t>
  </si>
  <si>
    <t>10 ECTS</t>
  </si>
  <si>
    <t>Dragoș-Florin MARCU</t>
  </si>
  <si>
    <t>2024 - 2025</t>
  </si>
  <si>
    <t>10.S.11.O.006</t>
  </si>
  <si>
    <t>Practică de cercetare III</t>
  </si>
  <si>
    <t>10.C.12.O.002</t>
  </si>
  <si>
    <t>Practică de cercetare I</t>
  </si>
  <si>
    <t>Practică de cercetare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</si>
</sst>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49" xfId="0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58" xfId="0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0" fontId="4" fillId="0" borderId="0" xfId="0" applyNumberFormat="1" applyFont="1" applyAlignment="1">
      <alignment vertical="center"/>
    </xf>
    <xf numFmtId="0" fontId="0" fillId="0" borderId="33" xfId="0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3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64" xfId="0" applyBorder="1" applyAlignment="1">
      <alignment horizontal="left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0" fillId="0" borderId="5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1ED4C29-A1A8-481B-97CB-BB6785421270}"/>
  </cellStyles>
  <dxfs count="12"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37307</xdr:colOff>
      <xdr:row>0</xdr:row>
      <xdr:rowOff>0</xdr:rowOff>
    </xdr:from>
    <xdr:to>
      <xdr:col>1</xdr:col>
      <xdr:colOff>802482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46870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243</xdr:rowOff>
    </xdr:from>
    <xdr:to>
      <xdr:col>12</xdr:col>
      <xdr:colOff>303119</xdr:colOff>
      <xdr:row>0</xdr:row>
      <xdr:rowOff>702224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98719" y="243"/>
          <a:ext cx="707931" cy="701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</xdr:colOff>
      <xdr:row>0</xdr:row>
      <xdr:rowOff>0</xdr:rowOff>
    </xdr:from>
    <xdr:to>
      <xdr:col>1</xdr:col>
      <xdr:colOff>766762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11150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2805</xdr:colOff>
      <xdr:row>0</xdr:row>
      <xdr:rowOff>0</xdr:rowOff>
    </xdr:from>
    <xdr:to>
      <xdr:col>13</xdr:col>
      <xdr:colOff>42176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01524" y="0"/>
          <a:ext cx="718027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</xdr:colOff>
      <xdr:row>0</xdr:row>
      <xdr:rowOff>3969</xdr:rowOff>
    </xdr:from>
    <xdr:to>
      <xdr:col>1</xdr:col>
      <xdr:colOff>766762</xdr:colOff>
      <xdr:row>1</xdr:row>
      <xdr:rowOff>28643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F4195AC-5FA0-4AE0-B53C-0858910550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11150" y="3969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38435</xdr:colOff>
      <xdr:row>0</xdr:row>
      <xdr:rowOff>0</xdr:rowOff>
    </xdr:from>
    <xdr:to>
      <xdr:col>13</xdr:col>
      <xdr:colOff>67400</xdr:colOff>
      <xdr:row>0</xdr:row>
      <xdr:rowOff>701675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04270CD9-E8AC-459C-B06D-4513FD215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37154" y="0"/>
          <a:ext cx="707621" cy="701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0</xdr:row>
      <xdr:rowOff>0</xdr:rowOff>
    </xdr:from>
    <xdr:to>
      <xdr:col>1</xdr:col>
      <xdr:colOff>838200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C142B59-FCFD-4794-B902-EBDF681763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82588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4941</xdr:colOff>
      <xdr:row>0</xdr:row>
      <xdr:rowOff>0</xdr:rowOff>
    </xdr:from>
    <xdr:to>
      <xdr:col>12</xdr:col>
      <xdr:colOff>356277</xdr:colOff>
      <xdr:row>0</xdr:row>
      <xdr:rowOff>714375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06A161FF-4AC4-4CCB-94B9-8800E1AA0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5566" y="0"/>
          <a:ext cx="72281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ag_IMPMM.xlsx" TargetMode="External"/><Relationship Id="rId1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ag_IMP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m_I"/>
      <sheetName val="Sem_II"/>
      <sheetName val="Sem_III"/>
      <sheetName val="Sem_IV"/>
    </sheetNames>
    <sheetDataSet>
      <sheetData sheetId="0">
        <row r="2">
          <cell r="D2" t="str">
            <v>2023 - 2025</v>
          </cell>
          <cell r="K2" t="str">
            <v>Anul universitar:</v>
          </cell>
        </row>
        <row r="3">
          <cell r="C3" t="str">
            <v>Inginerie şi management</v>
          </cell>
          <cell r="K3" t="str">
            <v>Anul de studii:</v>
          </cell>
        </row>
        <row r="4">
          <cell r="C4" t="str">
            <v>Ingineria şi managementul producerii materialelor metalice</v>
          </cell>
          <cell r="K4" t="str">
            <v>Semestrul:</v>
          </cell>
        </row>
        <row r="22">
          <cell r="C22" t="str">
            <v>Discipline Obligatorii:</v>
          </cell>
        </row>
        <row r="23">
          <cell r="C23" t="str">
            <v>Discipline Opționale:</v>
          </cell>
        </row>
        <row r="24">
          <cell r="C24" t="str">
            <v>Discipline Facultative:</v>
          </cell>
        </row>
        <row r="27">
          <cell r="B27" t="str">
            <v>Mihnea-Cosmin COSTOIU</v>
          </cell>
          <cell r="D27" t="str">
            <v>Radu ȘTEFĂNOIU</v>
          </cell>
        </row>
      </sheetData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BE32-8DF2-44C3-A713-418DBA80BDDC}">
  <dimension ref="A1:U27"/>
  <sheetViews>
    <sheetView zoomScale="80" zoomScaleNormal="80" zoomScaleSheetLayoutView="70" workbookViewId="0">
      <selection activeCell="K27" sqref="K27:N27"/>
    </sheetView>
  </sheetViews>
  <sheetFormatPr defaultRowHeight="15" x14ac:dyDescent="0.25"/>
  <cols>
    <col min="1" max="1" width="4.7109375" style="5" customWidth="1"/>
    <col min="2" max="2" width="15.5703125" customWidth="1"/>
    <col min="3" max="3" width="79.140625" customWidth="1"/>
    <col min="4" max="4" width="10.42578125" customWidth="1"/>
    <col min="5" max="5" width="6" customWidth="1"/>
    <col min="6" max="6" width="4.28515625" customWidth="1"/>
    <col min="7" max="7" width="4.140625" customWidth="1"/>
    <col min="8" max="8" width="3.85546875" customWidth="1"/>
    <col min="9" max="9" width="3.7109375" customWidth="1"/>
    <col min="10" max="10" width="4.7109375" customWidth="1"/>
    <col min="11" max="11" width="9.7109375" customWidth="1"/>
    <col min="12" max="12" width="6" customWidth="1"/>
    <col min="13" max="14" width="4.7109375" style="5" customWidth="1"/>
    <col min="21" max="21" width="10.140625" customWidth="1"/>
  </cols>
  <sheetData>
    <row r="1" spans="1:21" ht="57" customHeight="1" x14ac:dyDescent="0.3">
      <c r="B1" s="2"/>
      <c r="C1" s="114" t="s">
        <v>0</v>
      </c>
      <c r="D1" s="114"/>
      <c r="E1" s="114"/>
      <c r="F1" s="114"/>
      <c r="G1" s="114"/>
      <c r="H1" s="114"/>
      <c r="I1" s="114"/>
      <c r="J1" s="114"/>
      <c r="K1" s="4"/>
      <c r="L1" s="115"/>
      <c r="M1" s="115"/>
      <c r="Q1" s="70"/>
      <c r="R1" s="70"/>
      <c r="S1" s="70"/>
      <c r="T1" s="70"/>
      <c r="U1" s="70"/>
    </row>
    <row r="2" spans="1:21" ht="15" customHeight="1" x14ac:dyDescent="0.25">
      <c r="B2" s="116"/>
      <c r="C2" s="116"/>
      <c r="D2" s="113"/>
      <c r="E2" s="113"/>
      <c r="F2" s="113"/>
      <c r="G2" s="113"/>
      <c r="H2" s="113"/>
      <c r="K2" s="7" t="s">
        <v>1</v>
      </c>
      <c r="L2" s="113" t="s">
        <v>107</v>
      </c>
      <c r="M2" s="113"/>
      <c r="N2" s="113"/>
      <c r="Q2" s="71"/>
      <c r="R2" s="71"/>
      <c r="S2" s="71"/>
      <c r="T2" s="71"/>
      <c r="U2" s="71"/>
    </row>
    <row r="3" spans="1:21" x14ac:dyDescent="0.25">
      <c r="B3" s="6" t="s">
        <v>2</v>
      </c>
      <c r="C3" s="116" t="s">
        <v>104</v>
      </c>
      <c r="D3" s="116"/>
      <c r="E3" s="116"/>
      <c r="F3" s="116"/>
      <c r="G3" s="116"/>
      <c r="K3" s="7" t="s">
        <v>3</v>
      </c>
      <c r="L3" s="116" t="s">
        <v>4</v>
      </c>
      <c r="M3" s="116"/>
      <c r="Q3" s="71"/>
      <c r="R3" s="71"/>
      <c r="S3" s="71"/>
      <c r="T3" s="71"/>
      <c r="U3" s="71"/>
    </row>
    <row r="4" spans="1:21" x14ac:dyDescent="0.25">
      <c r="A4" s="113" t="s">
        <v>5</v>
      </c>
      <c r="B4" s="113"/>
      <c r="C4" s="116" t="s">
        <v>56</v>
      </c>
      <c r="D4" s="116"/>
      <c r="E4" s="116"/>
      <c r="F4" s="116"/>
      <c r="G4" s="116"/>
      <c r="K4" s="7" t="s">
        <v>6</v>
      </c>
      <c r="L4" s="116" t="s">
        <v>4</v>
      </c>
      <c r="M4" s="116"/>
      <c r="Q4" s="71"/>
      <c r="R4" s="71"/>
      <c r="S4" s="71"/>
      <c r="T4" s="71"/>
      <c r="U4" s="71"/>
    </row>
    <row r="5" spans="1:21" s="31" customFormat="1" ht="12" customHeight="1" thickBot="1" x14ac:dyDescent="0.25">
      <c r="A5" s="28"/>
      <c r="B5" s="29"/>
      <c r="C5" s="30"/>
      <c r="D5" s="30"/>
      <c r="E5" s="30"/>
      <c r="F5" s="30"/>
      <c r="G5" s="30"/>
      <c r="K5" s="32"/>
      <c r="L5" s="33"/>
      <c r="M5" s="30"/>
      <c r="N5" s="28"/>
      <c r="Q5" s="71"/>
      <c r="R5" s="71"/>
      <c r="S5" s="71"/>
      <c r="T5" s="71"/>
      <c r="U5" s="71"/>
    </row>
    <row r="6" spans="1:21" s="1" customFormat="1" ht="20.100000000000001" customHeight="1" x14ac:dyDescent="0.25">
      <c r="A6" s="124" t="s">
        <v>7</v>
      </c>
      <c r="B6" s="120" t="s">
        <v>8</v>
      </c>
      <c r="C6" s="120" t="s">
        <v>9</v>
      </c>
      <c r="D6" s="120" t="s">
        <v>10</v>
      </c>
      <c r="E6" s="122" t="s">
        <v>11</v>
      </c>
      <c r="F6" s="142" t="s">
        <v>12</v>
      </c>
      <c r="G6" s="143"/>
      <c r="H6" s="143"/>
      <c r="I6" s="143"/>
      <c r="J6" s="144"/>
      <c r="K6" s="120" t="s">
        <v>13</v>
      </c>
      <c r="L6" s="120"/>
      <c r="M6" s="120" t="s">
        <v>14</v>
      </c>
      <c r="N6" s="126"/>
      <c r="Q6" s="71"/>
      <c r="R6" s="71"/>
      <c r="S6" s="71"/>
      <c r="T6" s="71"/>
      <c r="U6" s="71"/>
    </row>
    <row r="7" spans="1:21" ht="30.75" thickBot="1" x14ac:dyDescent="0.3">
      <c r="A7" s="125"/>
      <c r="B7" s="121"/>
      <c r="C7" s="121"/>
      <c r="D7" s="121"/>
      <c r="E7" s="123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9" t="s">
        <v>20</v>
      </c>
      <c r="L7" s="109" t="s">
        <v>21</v>
      </c>
      <c r="M7" s="121"/>
      <c r="N7" s="127"/>
      <c r="Q7" s="71"/>
      <c r="R7" s="71"/>
      <c r="S7" s="71"/>
      <c r="T7" s="71"/>
      <c r="U7" s="71"/>
    </row>
    <row r="8" spans="1:21" ht="15.75" thickBot="1" x14ac:dyDescent="0.3">
      <c r="A8" s="117" t="s">
        <v>22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9"/>
      <c r="Q8" s="71"/>
      <c r="R8" s="71"/>
      <c r="S8" s="71"/>
      <c r="T8" s="71"/>
      <c r="U8" s="71"/>
    </row>
    <row r="9" spans="1:21" ht="20.100000000000001" customHeight="1" x14ac:dyDescent="0.25">
      <c r="A9" s="43">
        <v>1</v>
      </c>
      <c r="B9" s="17" t="s">
        <v>57</v>
      </c>
      <c r="C9" s="53" t="s">
        <v>58</v>
      </c>
      <c r="D9" s="23" t="s">
        <v>23</v>
      </c>
      <c r="E9" s="23">
        <v>4</v>
      </c>
      <c r="F9" s="24">
        <v>2</v>
      </c>
      <c r="G9" s="17"/>
      <c r="H9" s="17"/>
      <c r="I9" s="17">
        <v>1</v>
      </c>
      <c r="J9" s="17"/>
      <c r="K9" s="17">
        <f t="shared" ref="K9:K13" si="0">SUM(F9:J9)*14</f>
        <v>42</v>
      </c>
      <c r="L9" s="17">
        <f t="shared" ref="L9:L13" si="1">E9*25-K9</f>
        <v>58</v>
      </c>
      <c r="M9" s="128" t="s">
        <v>24</v>
      </c>
      <c r="N9" s="129"/>
      <c r="Q9" s="71"/>
      <c r="R9" s="71"/>
      <c r="S9" s="71"/>
      <c r="T9" s="71"/>
      <c r="U9" s="71"/>
    </row>
    <row r="10" spans="1:21" ht="20.100000000000001" customHeight="1" x14ac:dyDescent="0.25">
      <c r="A10" s="41">
        <v>2</v>
      </c>
      <c r="B10" s="18" t="s">
        <v>59</v>
      </c>
      <c r="C10" s="54" t="s">
        <v>60</v>
      </c>
      <c r="D10" s="19" t="s">
        <v>27</v>
      </c>
      <c r="E10" s="19">
        <v>4</v>
      </c>
      <c r="F10" s="21">
        <v>1</v>
      </c>
      <c r="G10" s="18">
        <v>2</v>
      </c>
      <c r="H10" s="18"/>
      <c r="I10" s="18"/>
      <c r="J10" s="18"/>
      <c r="K10" s="18">
        <f t="shared" si="0"/>
        <v>42</v>
      </c>
      <c r="L10" s="18">
        <f t="shared" si="1"/>
        <v>58</v>
      </c>
      <c r="M10" s="148" t="s">
        <v>24</v>
      </c>
      <c r="N10" s="149"/>
      <c r="Q10" s="71"/>
      <c r="R10" s="71"/>
      <c r="S10" s="71"/>
      <c r="T10" s="71"/>
      <c r="U10" s="71"/>
    </row>
    <row r="11" spans="1:21" ht="20.100000000000001" customHeight="1" x14ac:dyDescent="0.25">
      <c r="A11" s="41">
        <v>3</v>
      </c>
      <c r="B11" s="18" t="s">
        <v>61</v>
      </c>
      <c r="C11" s="54" t="s">
        <v>62</v>
      </c>
      <c r="D11" s="19" t="s">
        <v>27</v>
      </c>
      <c r="E11" s="19">
        <v>3</v>
      </c>
      <c r="F11" s="21">
        <v>1</v>
      </c>
      <c r="G11" s="18">
        <v>1</v>
      </c>
      <c r="H11" s="18"/>
      <c r="I11" s="18"/>
      <c r="J11" s="18"/>
      <c r="K11" s="18">
        <f t="shared" si="0"/>
        <v>28</v>
      </c>
      <c r="L11" s="18">
        <f t="shared" si="1"/>
        <v>47</v>
      </c>
      <c r="M11" s="148" t="s">
        <v>24</v>
      </c>
      <c r="N11" s="149"/>
      <c r="Q11" s="71"/>
      <c r="R11" s="71"/>
      <c r="S11" s="71"/>
      <c r="T11" s="71"/>
      <c r="U11" s="71"/>
    </row>
    <row r="12" spans="1:21" ht="20.100000000000001" customHeight="1" x14ac:dyDescent="0.25">
      <c r="A12" s="41">
        <v>4</v>
      </c>
      <c r="B12" s="18" t="s">
        <v>63</v>
      </c>
      <c r="C12" s="54" t="s">
        <v>64</v>
      </c>
      <c r="D12" s="19" t="s">
        <v>27</v>
      </c>
      <c r="E12" s="19">
        <v>5</v>
      </c>
      <c r="F12" s="21">
        <v>2</v>
      </c>
      <c r="G12" s="18"/>
      <c r="H12" s="86">
        <v>1</v>
      </c>
      <c r="I12" s="18"/>
      <c r="J12" s="18"/>
      <c r="K12" s="18">
        <f t="shared" si="0"/>
        <v>42</v>
      </c>
      <c r="L12" s="18">
        <f t="shared" si="1"/>
        <v>83</v>
      </c>
      <c r="M12" s="148" t="s">
        <v>25</v>
      </c>
      <c r="N12" s="149"/>
      <c r="Q12" s="71"/>
      <c r="R12" s="71"/>
      <c r="S12" s="71"/>
      <c r="T12" s="82"/>
      <c r="U12" s="82"/>
    </row>
    <row r="13" spans="1:21" ht="20.100000000000001" customHeight="1" thickBot="1" x14ac:dyDescent="0.3">
      <c r="A13" s="83">
        <v>5</v>
      </c>
      <c r="B13" s="52" t="s">
        <v>65</v>
      </c>
      <c r="C13" s="69" t="s">
        <v>111</v>
      </c>
      <c r="D13" s="66" t="s">
        <v>27</v>
      </c>
      <c r="E13" s="66">
        <v>10</v>
      </c>
      <c r="F13" s="84"/>
      <c r="G13" s="52"/>
      <c r="H13" s="52"/>
      <c r="I13" s="52"/>
      <c r="J13" s="52">
        <v>12</v>
      </c>
      <c r="K13" s="52">
        <f t="shared" si="0"/>
        <v>168</v>
      </c>
      <c r="L13" s="52">
        <f t="shared" si="1"/>
        <v>82</v>
      </c>
      <c r="M13" s="146" t="s">
        <v>25</v>
      </c>
      <c r="N13" s="147"/>
      <c r="Q13" s="71"/>
      <c r="R13" s="71"/>
      <c r="S13" s="71"/>
      <c r="T13" s="82"/>
      <c r="U13" s="82"/>
    </row>
    <row r="14" spans="1:21" ht="20.100000000000001" customHeight="1" thickBot="1" x14ac:dyDescent="0.3">
      <c r="A14" s="132" t="s">
        <v>28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  <c r="Q14" s="71"/>
      <c r="R14" s="71"/>
      <c r="S14" s="71"/>
      <c r="T14" s="82"/>
      <c r="U14" s="82"/>
    </row>
    <row r="15" spans="1:21" ht="20.100000000000001" customHeight="1" x14ac:dyDescent="0.25">
      <c r="A15" s="43">
        <v>6</v>
      </c>
      <c r="B15" s="17" t="s">
        <v>66</v>
      </c>
      <c r="C15" s="111" t="s">
        <v>67</v>
      </c>
      <c r="D15" s="130" t="s">
        <v>27</v>
      </c>
      <c r="E15" s="130">
        <v>4</v>
      </c>
      <c r="F15" s="135">
        <v>2</v>
      </c>
      <c r="G15" s="137">
        <v>1</v>
      </c>
      <c r="H15" s="140"/>
      <c r="I15" s="140"/>
      <c r="J15" s="140"/>
      <c r="K15" s="128">
        <f>SUM(F15:J15)*14</f>
        <v>42</v>
      </c>
      <c r="L15" s="128">
        <f>E15*25-K15</f>
        <v>58</v>
      </c>
      <c r="M15" s="128" t="s">
        <v>25</v>
      </c>
      <c r="N15" s="129"/>
      <c r="Q15" s="71"/>
      <c r="R15" s="71"/>
      <c r="S15" s="71"/>
      <c r="T15" s="71"/>
      <c r="U15" s="71"/>
    </row>
    <row r="16" spans="1:21" ht="20.100000000000001" customHeight="1" thickBot="1" x14ac:dyDescent="0.3">
      <c r="A16" s="42">
        <v>7</v>
      </c>
      <c r="B16" s="15" t="s">
        <v>68</v>
      </c>
      <c r="C16" s="55" t="s">
        <v>69</v>
      </c>
      <c r="D16" s="131"/>
      <c r="E16" s="131"/>
      <c r="F16" s="136"/>
      <c r="G16" s="138"/>
      <c r="H16" s="141"/>
      <c r="I16" s="141"/>
      <c r="J16" s="141"/>
      <c r="K16" s="139"/>
      <c r="L16" s="139"/>
      <c r="M16" s="139"/>
      <c r="N16" s="150"/>
      <c r="Q16" s="71"/>
      <c r="R16" s="71"/>
      <c r="S16" s="71"/>
      <c r="T16" s="71"/>
      <c r="U16" s="71"/>
    </row>
    <row r="17" spans="1:21" x14ac:dyDescent="0.25">
      <c r="A17" s="155" t="s">
        <v>29</v>
      </c>
      <c r="B17" s="113"/>
      <c r="C17" s="113"/>
      <c r="D17" s="56" t="s">
        <v>30</v>
      </c>
      <c r="E17" s="174">
        <f>SUM(E9:E16)</f>
        <v>30</v>
      </c>
      <c r="F17" s="50">
        <f>SUM(F9:F16)</f>
        <v>8</v>
      </c>
      <c r="G17" s="50">
        <f>SUM(G9:G16)</f>
        <v>4</v>
      </c>
      <c r="H17" s="50">
        <f>SUM(H9:H16)</f>
        <v>1</v>
      </c>
      <c r="I17" s="50">
        <f>SUM(I9:I16)</f>
        <v>1</v>
      </c>
      <c r="J17" s="50"/>
      <c r="K17" s="152">
        <f>SUM(K9:K16)</f>
        <v>364</v>
      </c>
      <c r="L17" s="152">
        <f>SUM(L9:L16)</f>
        <v>386</v>
      </c>
      <c r="M17" s="50" t="s">
        <v>31</v>
      </c>
      <c r="N17" s="51" t="s">
        <v>32</v>
      </c>
      <c r="Q17" s="71"/>
      <c r="R17" s="71"/>
      <c r="S17" s="71"/>
      <c r="T17" s="71"/>
      <c r="U17" s="71"/>
    </row>
    <row r="18" spans="1:21" ht="15.75" thickBot="1" x14ac:dyDescent="0.3">
      <c r="A18" s="156"/>
      <c r="B18" s="157"/>
      <c r="C18" s="157"/>
      <c r="D18" s="13" t="s">
        <v>33</v>
      </c>
      <c r="E18" s="169"/>
      <c r="F18" s="14">
        <f>COUNT(F9:F16)</f>
        <v>5</v>
      </c>
      <c r="G18" s="14">
        <f>COUNT(G9:G16)</f>
        <v>3</v>
      </c>
      <c r="H18" s="14">
        <f>COUNT(H9:H16)</f>
        <v>1</v>
      </c>
      <c r="I18" s="14">
        <f>COUNT(I9:I16)</f>
        <v>1</v>
      </c>
      <c r="J18" s="14"/>
      <c r="K18" s="153"/>
      <c r="L18" s="153"/>
      <c r="M18" s="15">
        <f>COUNTIF(M1:M17,"=E")</f>
        <v>3</v>
      </c>
      <c r="N18" s="16">
        <f>COUNTIF(M1:M17,"=V")</f>
        <v>3</v>
      </c>
      <c r="Q18" s="71"/>
      <c r="R18" s="71"/>
      <c r="S18" s="71"/>
      <c r="T18" s="71"/>
      <c r="U18" s="71"/>
    </row>
    <row r="19" spans="1:21" ht="15" customHeight="1" thickBot="1" x14ac:dyDescent="0.3">
      <c r="A19" s="171" t="s">
        <v>34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3"/>
      <c r="Q19" s="71"/>
      <c r="R19" s="10"/>
      <c r="S19" s="71"/>
      <c r="T19" s="71"/>
      <c r="U19" s="71"/>
    </row>
    <row r="20" spans="1:21" ht="30.75" customHeight="1" thickBot="1" x14ac:dyDescent="0.3">
      <c r="A20" s="46">
        <v>8</v>
      </c>
      <c r="B20" s="15" t="s">
        <v>70</v>
      </c>
      <c r="C20" s="55" t="s">
        <v>35</v>
      </c>
      <c r="D20" s="57" t="s">
        <v>26</v>
      </c>
      <c r="E20" s="20">
        <v>5</v>
      </c>
      <c r="F20" s="22">
        <v>2</v>
      </c>
      <c r="G20" s="15">
        <v>1</v>
      </c>
      <c r="H20" s="15"/>
      <c r="I20" s="15"/>
      <c r="J20" s="15"/>
      <c r="K20" s="15">
        <f>SUM(F20:I20)*14</f>
        <v>42</v>
      </c>
      <c r="L20" s="15">
        <f>E20*25-K20</f>
        <v>83</v>
      </c>
      <c r="M20" s="158" t="s">
        <v>24</v>
      </c>
      <c r="N20" s="159"/>
      <c r="Q20" s="71"/>
      <c r="R20" s="10"/>
      <c r="S20" s="72"/>
      <c r="T20" s="72"/>
      <c r="U20" s="72"/>
    </row>
    <row r="21" spans="1:21" ht="15.75" customHeight="1" thickBo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27"/>
      <c r="R21" s="10"/>
      <c r="S21" s="26"/>
      <c r="T21" s="26"/>
      <c r="U21" s="26"/>
    </row>
    <row r="22" spans="1:21" ht="15.75" customHeight="1" x14ac:dyDescent="0.25">
      <c r="B22" s="160" t="s">
        <v>36</v>
      </c>
      <c r="C22" s="38" t="s">
        <v>37</v>
      </c>
      <c r="D22" s="163">
        <f>SUM(F9:J13)</f>
        <v>23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5"/>
      <c r="Q22" s="27"/>
      <c r="R22" s="10"/>
      <c r="S22" s="26"/>
      <c r="T22" s="26"/>
      <c r="U22" s="26"/>
    </row>
    <row r="23" spans="1:21" ht="15.75" customHeight="1" x14ac:dyDescent="0.25">
      <c r="B23" s="161"/>
      <c r="C23" s="39" t="s">
        <v>38</v>
      </c>
      <c r="D23" s="166">
        <f>SUM(F15:J16)</f>
        <v>3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Q23" s="27"/>
      <c r="R23" s="10"/>
      <c r="S23" s="26"/>
      <c r="T23" s="26"/>
      <c r="U23" s="26"/>
    </row>
    <row r="24" spans="1:21" ht="15.75" customHeight="1" thickBot="1" x14ac:dyDescent="0.3">
      <c r="B24" s="162"/>
      <c r="C24" s="40" t="s">
        <v>39</v>
      </c>
      <c r="D24" s="169">
        <f>SUM(F20:J20)</f>
        <v>3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70"/>
      <c r="Q24" s="27"/>
      <c r="R24" s="10"/>
      <c r="S24" s="26"/>
      <c r="T24" s="26"/>
      <c r="U24" s="26"/>
    </row>
    <row r="25" spans="1:21" s="31" customFormat="1" ht="15.75" customHeight="1" x14ac:dyDescent="0.2">
      <c r="A25" s="28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Q25" s="35"/>
      <c r="R25" s="36"/>
      <c r="S25" s="37"/>
      <c r="T25" s="37"/>
      <c r="U25" s="37"/>
    </row>
    <row r="26" spans="1:21" ht="18" customHeight="1" x14ac:dyDescent="0.25">
      <c r="B26" s="3" t="s">
        <v>40</v>
      </c>
      <c r="C26" s="8"/>
      <c r="D26" s="1"/>
      <c r="E26" s="113" t="s">
        <v>41</v>
      </c>
      <c r="F26" s="113"/>
      <c r="G26" s="3"/>
      <c r="H26" s="1"/>
      <c r="I26" s="1"/>
      <c r="J26" s="1"/>
      <c r="K26" s="151" t="s">
        <v>42</v>
      </c>
      <c r="L26" s="151"/>
      <c r="M26" s="151"/>
      <c r="N26" s="151"/>
      <c r="Q26" s="11"/>
      <c r="R26" s="10"/>
      <c r="S26" s="145"/>
      <c r="T26" s="145"/>
      <c r="U26" s="145"/>
    </row>
    <row r="27" spans="1:21" ht="15" customHeight="1" x14ac:dyDescent="0.25">
      <c r="B27" s="116" t="s">
        <v>43</v>
      </c>
      <c r="C27" s="116"/>
      <c r="D27" s="154" t="s">
        <v>55</v>
      </c>
      <c r="E27" s="154"/>
      <c r="F27" s="154"/>
      <c r="G27" s="154"/>
      <c r="H27" s="154"/>
      <c r="I27" s="154"/>
      <c r="J27" s="67"/>
      <c r="K27" s="175" t="s">
        <v>106</v>
      </c>
      <c r="L27" s="175"/>
      <c r="M27" s="175"/>
      <c r="N27" s="175"/>
      <c r="Q27" s="11"/>
      <c r="R27" s="10"/>
      <c r="S27" s="11"/>
      <c r="T27" s="11"/>
      <c r="U27" s="11"/>
    </row>
  </sheetData>
  <sheetProtection formatCells="0" formatRows="0" insertRows="0" insertHyperlinks="0" deleteRows="0" sort="0" autoFilter="0" pivotTables="0"/>
  <protectedRanges>
    <protectedRange sqref="C3:G4 D2 L1:M2 A9:XFD12 A13:T13 K27 A15:XFD16 D27 A20:B20 V13:XFD13 U13:U14" name="Editabil"/>
  </protectedRanges>
  <mergeCells count="51">
    <mergeCell ref="E26:F26"/>
    <mergeCell ref="D27:I27"/>
    <mergeCell ref="A17:C18"/>
    <mergeCell ref="B27:C27"/>
    <mergeCell ref="M20:N20"/>
    <mergeCell ref="B22:B24"/>
    <mergeCell ref="D22:N22"/>
    <mergeCell ref="D23:N23"/>
    <mergeCell ref="D24:N24"/>
    <mergeCell ref="A19:N19"/>
    <mergeCell ref="E17:E18"/>
    <mergeCell ref="K17:K18"/>
    <mergeCell ref="K27:N27"/>
    <mergeCell ref="S26:U26"/>
    <mergeCell ref="M13:N13"/>
    <mergeCell ref="M10:N10"/>
    <mergeCell ref="M11:N11"/>
    <mergeCell ref="M12:N12"/>
    <mergeCell ref="M15:N16"/>
    <mergeCell ref="K26:N26"/>
    <mergeCell ref="L17:L18"/>
    <mergeCell ref="M9:N9"/>
    <mergeCell ref="E15:E16"/>
    <mergeCell ref="C3:G3"/>
    <mergeCell ref="L3:M3"/>
    <mergeCell ref="A14:N14"/>
    <mergeCell ref="D15:D16"/>
    <mergeCell ref="F15:F16"/>
    <mergeCell ref="G15:G16"/>
    <mergeCell ref="L15:L16"/>
    <mergeCell ref="H15:H16"/>
    <mergeCell ref="I15:I16"/>
    <mergeCell ref="K15:K16"/>
    <mergeCell ref="F6:J6"/>
    <mergeCell ref="J15:J16"/>
    <mergeCell ref="A8:N8"/>
    <mergeCell ref="C4:G4"/>
    <mergeCell ref="B6:B7"/>
    <mergeCell ref="C6:C7"/>
    <mergeCell ref="D6:D7"/>
    <mergeCell ref="E6:E7"/>
    <mergeCell ref="A6:A7"/>
    <mergeCell ref="L4:M4"/>
    <mergeCell ref="K6:L6"/>
    <mergeCell ref="M6:N7"/>
    <mergeCell ref="A4:B4"/>
    <mergeCell ref="L2:N2"/>
    <mergeCell ref="C1:J1"/>
    <mergeCell ref="L1:M1"/>
    <mergeCell ref="B2:C2"/>
    <mergeCell ref="D2:H2"/>
  </mergeCells>
  <conditionalFormatting sqref="C1 D2:D15 D17:D27">
    <cfRule type="cellIs" dxfId="11" priority="4" stopIfTrue="1" operator="equal">
      <formula>"DS"</formula>
    </cfRule>
    <cfRule type="cellIs" dxfId="10" priority="8" operator="equal">
      <formula>"DA"</formula>
    </cfRule>
    <cfRule type="cellIs" dxfId="9" priority="10" operator="equal">
      <formula>"DC"</formula>
    </cfRule>
  </conditionalFormatting>
  <printOptions horizontalCentered="1" verticalCentered="1"/>
  <pageMargins left="0.15748031496062992" right="0.17" top="0.23" bottom="0.19685039370078741" header="0.31496062992125984" footer="0.15748031496062992"/>
  <pageSetup paperSize="9" scale="89" fitToWidth="0" orientation="landscape" r:id="rId1"/>
  <ignoredErrors>
    <ignoredError sqref="K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66CD-7B21-4F7E-932C-50632605B570}">
  <dimension ref="A1:U27"/>
  <sheetViews>
    <sheetView zoomScale="80" zoomScaleNormal="80" zoomScaleSheetLayoutView="70" workbookViewId="0">
      <selection activeCell="K27" sqref="K27:N27"/>
    </sheetView>
  </sheetViews>
  <sheetFormatPr defaultRowHeight="15" x14ac:dyDescent="0.25"/>
  <cols>
    <col min="1" max="1" width="4.7109375" style="5" customWidth="1"/>
    <col min="2" max="2" width="15" customWidth="1"/>
    <col min="3" max="3" width="67.5703125" customWidth="1"/>
    <col min="4" max="4" width="10" customWidth="1"/>
    <col min="5" max="5" width="6" customWidth="1"/>
    <col min="6" max="10" width="4.28515625" customWidth="1"/>
    <col min="11" max="11" width="8.85546875" customWidth="1"/>
    <col min="12" max="12" width="5.5703125" customWidth="1"/>
    <col min="13" max="14" width="4.7109375" style="5" customWidth="1"/>
    <col min="21" max="21" width="10.140625" customWidth="1"/>
  </cols>
  <sheetData>
    <row r="1" spans="1:21" ht="57" customHeight="1" x14ac:dyDescent="0.3">
      <c r="B1" s="2"/>
      <c r="C1" s="114" t="s">
        <v>0</v>
      </c>
      <c r="D1" s="114"/>
      <c r="E1" s="114"/>
      <c r="F1" s="114"/>
      <c r="G1" s="114"/>
      <c r="H1" s="114"/>
      <c r="I1" s="114"/>
      <c r="J1" s="114"/>
      <c r="K1" s="4"/>
      <c r="L1" s="115"/>
      <c r="M1" s="115"/>
      <c r="Q1" s="70"/>
      <c r="R1" s="70"/>
      <c r="S1" s="70"/>
      <c r="T1" s="70"/>
      <c r="U1" s="70"/>
    </row>
    <row r="2" spans="1:21" ht="15" customHeight="1" x14ac:dyDescent="0.25">
      <c r="B2" s="116"/>
      <c r="C2" s="116"/>
      <c r="D2" s="113"/>
      <c r="E2" s="113"/>
      <c r="F2" s="113"/>
      <c r="G2" s="113"/>
      <c r="H2" s="113"/>
      <c r="K2" s="7" t="str">
        <f>Sem_I!K2</f>
        <v>Anul universitar:</v>
      </c>
      <c r="L2" s="113" t="str">
        <f>Sem_I!L2</f>
        <v>2024 - 2025</v>
      </c>
      <c r="M2" s="113"/>
      <c r="N2" s="113"/>
      <c r="Q2" s="71"/>
      <c r="R2" s="71"/>
      <c r="S2" s="71"/>
      <c r="T2" s="71"/>
      <c r="U2" s="71"/>
    </row>
    <row r="3" spans="1:21" x14ac:dyDescent="0.25">
      <c r="B3" s="6" t="s">
        <v>2</v>
      </c>
      <c r="C3" s="116" t="str">
        <f>Sem_I!C3</f>
        <v>Inginerie şi management</v>
      </c>
      <c r="D3" s="116"/>
      <c r="E3" s="116"/>
      <c r="F3" s="116"/>
      <c r="G3" s="116"/>
      <c r="K3" s="7" t="str">
        <f>Sem_I!K3</f>
        <v>Anul de studii:</v>
      </c>
      <c r="L3" s="116" t="str">
        <f>Sem_I!L3</f>
        <v>I</v>
      </c>
      <c r="M3" s="116"/>
      <c r="Q3" s="71"/>
      <c r="R3" s="71"/>
      <c r="S3" s="71"/>
      <c r="T3" s="71"/>
      <c r="U3" s="71"/>
    </row>
    <row r="4" spans="1:21" ht="15" customHeight="1" x14ac:dyDescent="0.25">
      <c r="A4" s="113" t="s">
        <v>5</v>
      </c>
      <c r="B4" s="113"/>
      <c r="C4" s="116" t="str">
        <f>Sem_I!C4</f>
        <v>Ingineria şi managementul producerii materialelor metalice</v>
      </c>
      <c r="D4" s="116"/>
      <c r="E4" s="116"/>
      <c r="F4" s="116"/>
      <c r="G4" s="116"/>
      <c r="K4" s="7" t="str">
        <f>Sem_I!K4</f>
        <v>Semestrul:</v>
      </c>
      <c r="L4" s="116" t="s">
        <v>44</v>
      </c>
      <c r="M4" s="116"/>
      <c r="Q4" s="71"/>
      <c r="R4" s="71"/>
      <c r="S4" s="71"/>
      <c r="T4" s="71"/>
      <c r="U4" s="71"/>
    </row>
    <row r="5" spans="1:21" s="31" customFormat="1" ht="12" customHeight="1" thickBot="1" x14ac:dyDescent="0.25">
      <c r="A5" s="28"/>
      <c r="B5" s="29"/>
      <c r="C5" s="30"/>
      <c r="D5" s="30"/>
      <c r="E5" s="30"/>
      <c r="F5" s="30"/>
      <c r="G5" s="30"/>
      <c r="K5" s="32"/>
      <c r="L5" s="33"/>
      <c r="M5" s="30"/>
      <c r="N5" s="28"/>
      <c r="Q5" s="71"/>
      <c r="R5" s="71"/>
      <c r="S5" s="71"/>
      <c r="T5" s="71"/>
      <c r="U5" s="71"/>
    </row>
    <row r="6" spans="1:21" s="1" customFormat="1" ht="20.100000000000001" customHeight="1" x14ac:dyDescent="0.25">
      <c r="A6" s="124" t="s">
        <v>7</v>
      </c>
      <c r="B6" s="120" t="s">
        <v>8</v>
      </c>
      <c r="C6" s="120" t="s">
        <v>9</v>
      </c>
      <c r="D6" s="120" t="s">
        <v>10</v>
      </c>
      <c r="E6" s="122" t="s">
        <v>11</v>
      </c>
      <c r="F6" s="142" t="s">
        <v>12</v>
      </c>
      <c r="G6" s="143"/>
      <c r="H6" s="143"/>
      <c r="I6" s="143"/>
      <c r="J6" s="144"/>
      <c r="K6" s="120" t="s">
        <v>13</v>
      </c>
      <c r="L6" s="120"/>
      <c r="M6" s="120" t="s">
        <v>14</v>
      </c>
      <c r="N6" s="126"/>
      <c r="Q6" s="71"/>
      <c r="R6" s="71"/>
      <c r="S6" s="71"/>
      <c r="T6" s="71"/>
      <c r="U6" s="71"/>
    </row>
    <row r="7" spans="1:21" ht="30.75" thickBot="1" x14ac:dyDescent="0.3">
      <c r="A7" s="186"/>
      <c r="B7" s="180"/>
      <c r="C7" s="180"/>
      <c r="D7" s="180"/>
      <c r="E7" s="181"/>
      <c r="F7" s="85" t="s">
        <v>15</v>
      </c>
      <c r="G7" s="85" t="s">
        <v>16</v>
      </c>
      <c r="H7" s="85" t="s">
        <v>17</v>
      </c>
      <c r="I7" s="85" t="s">
        <v>18</v>
      </c>
      <c r="J7" s="85" t="s">
        <v>19</v>
      </c>
      <c r="K7" s="110" t="s">
        <v>20</v>
      </c>
      <c r="L7" s="110" t="s">
        <v>21</v>
      </c>
      <c r="M7" s="180"/>
      <c r="N7" s="182"/>
      <c r="Q7" s="71"/>
      <c r="R7" s="71"/>
      <c r="S7" s="71"/>
      <c r="T7" s="71"/>
      <c r="U7" s="71"/>
    </row>
    <row r="8" spans="1:21" ht="15.75" thickBot="1" x14ac:dyDescent="0.3">
      <c r="A8" s="183" t="s">
        <v>22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5"/>
      <c r="Q8" s="71"/>
      <c r="R8" s="71"/>
      <c r="S8" s="71"/>
      <c r="T8" s="71"/>
      <c r="U8" s="71"/>
    </row>
    <row r="9" spans="1:21" ht="20.100000000000001" customHeight="1" x14ac:dyDescent="0.25">
      <c r="A9" s="43">
        <v>1</v>
      </c>
      <c r="B9" s="17" t="s">
        <v>71</v>
      </c>
      <c r="C9" s="53" t="s">
        <v>72</v>
      </c>
      <c r="D9" s="23" t="s">
        <v>23</v>
      </c>
      <c r="E9" s="60">
        <v>6</v>
      </c>
      <c r="F9" s="58">
        <v>3</v>
      </c>
      <c r="G9" s="17"/>
      <c r="H9" s="87">
        <v>1</v>
      </c>
      <c r="I9" s="87"/>
      <c r="J9" s="17"/>
      <c r="K9" s="17">
        <f>SUM(F9:J9)*14</f>
        <v>56</v>
      </c>
      <c r="L9" s="17">
        <f>E9*25-K9</f>
        <v>94</v>
      </c>
      <c r="M9" s="128" t="s">
        <v>24</v>
      </c>
      <c r="N9" s="129"/>
      <c r="Q9" s="71"/>
      <c r="R9" s="71"/>
      <c r="S9" s="71"/>
      <c r="T9" s="71"/>
      <c r="U9" s="71"/>
    </row>
    <row r="10" spans="1:21" ht="20.100000000000001" customHeight="1" x14ac:dyDescent="0.25">
      <c r="A10" s="41">
        <v>2</v>
      </c>
      <c r="B10" s="18" t="s">
        <v>73</v>
      </c>
      <c r="C10" s="54" t="s">
        <v>74</v>
      </c>
      <c r="D10" s="19" t="s">
        <v>27</v>
      </c>
      <c r="E10" s="61">
        <v>5</v>
      </c>
      <c r="F10" s="62">
        <v>2</v>
      </c>
      <c r="G10" s="18">
        <v>2</v>
      </c>
      <c r="H10" s="18"/>
      <c r="I10" s="18"/>
      <c r="J10" s="18"/>
      <c r="K10" s="18">
        <f>SUM(F10:J10)*14</f>
        <v>56</v>
      </c>
      <c r="L10" s="18">
        <f>E10*25-K10</f>
        <v>69</v>
      </c>
      <c r="M10" s="191" t="s">
        <v>24</v>
      </c>
      <c r="N10" s="192"/>
      <c r="Q10" s="71"/>
      <c r="R10" s="71"/>
      <c r="S10" s="71"/>
      <c r="T10" s="71"/>
      <c r="U10" s="71"/>
    </row>
    <row r="11" spans="1:21" ht="20.100000000000001" customHeight="1" x14ac:dyDescent="0.25">
      <c r="A11" s="41">
        <v>3</v>
      </c>
      <c r="B11" s="18" t="s">
        <v>75</v>
      </c>
      <c r="C11" s="54" t="s">
        <v>76</v>
      </c>
      <c r="D11" s="19" t="s">
        <v>23</v>
      </c>
      <c r="E11" s="61">
        <v>5</v>
      </c>
      <c r="F11" s="62">
        <v>1</v>
      </c>
      <c r="G11" s="18">
        <v>2</v>
      </c>
      <c r="H11" s="18"/>
      <c r="I11" s="18"/>
      <c r="J11" s="18"/>
      <c r="K11" s="18">
        <f>SUM(F11:J11)*14</f>
        <v>42</v>
      </c>
      <c r="L11" s="18">
        <f>E11*25-K11</f>
        <v>83</v>
      </c>
      <c r="M11" s="191" t="s">
        <v>24</v>
      </c>
      <c r="N11" s="192"/>
      <c r="Q11" s="71"/>
      <c r="R11" s="71"/>
      <c r="S11" s="71"/>
      <c r="T11" s="71"/>
      <c r="U11" s="71"/>
    </row>
    <row r="12" spans="1:21" ht="20.100000000000001" customHeight="1" thickBot="1" x14ac:dyDescent="0.3">
      <c r="A12" s="41">
        <v>4</v>
      </c>
      <c r="B12" s="18" t="s">
        <v>77</v>
      </c>
      <c r="C12" s="54" t="s">
        <v>112</v>
      </c>
      <c r="D12" s="19" t="s">
        <v>27</v>
      </c>
      <c r="E12" s="61">
        <v>10</v>
      </c>
      <c r="F12" s="62"/>
      <c r="G12" s="18"/>
      <c r="H12" s="18"/>
      <c r="I12" s="18"/>
      <c r="J12" s="18">
        <v>12</v>
      </c>
      <c r="K12" s="18">
        <f>SUM(F12:J12)*14</f>
        <v>168</v>
      </c>
      <c r="L12" s="18">
        <f t="shared" ref="L12" si="0">E12*25-K12</f>
        <v>82</v>
      </c>
      <c r="M12" s="191" t="s">
        <v>25</v>
      </c>
      <c r="N12" s="192"/>
      <c r="Q12" s="71"/>
      <c r="R12" s="71"/>
      <c r="S12" s="71"/>
      <c r="T12" s="71"/>
      <c r="U12" s="71"/>
    </row>
    <row r="13" spans="1:21" ht="20.100000000000001" customHeight="1" thickBot="1" x14ac:dyDescent="0.3">
      <c r="A13" s="193" t="s">
        <v>28</v>
      </c>
      <c r="B13" s="194"/>
      <c r="C13" s="194"/>
      <c r="D13" s="133"/>
      <c r="E13" s="194"/>
      <c r="F13" s="194"/>
      <c r="G13" s="194"/>
      <c r="H13" s="194"/>
      <c r="I13" s="194"/>
      <c r="J13" s="194"/>
      <c r="K13" s="194"/>
      <c r="L13" s="194"/>
      <c r="M13" s="194"/>
      <c r="N13" s="195"/>
      <c r="Q13" s="71"/>
      <c r="R13" s="71"/>
      <c r="S13" s="71"/>
      <c r="T13" s="71"/>
      <c r="U13" s="71"/>
    </row>
    <row r="14" spans="1:21" ht="20.100000000000001" customHeight="1" x14ac:dyDescent="0.25">
      <c r="A14" s="43">
        <v>5</v>
      </c>
      <c r="B14" s="17" t="s">
        <v>78</v>
      </c>
      <c r="C14" s="112" t="s">
        <v>79</v>
      </c>
      <c r="D14" s="178" t="s">
        <v>27</v>
      </c>
      <c r="E14" s="196">
        <v>4</v>
      </c>
      <c r="F14" s="187">
        <v>1</v>
      </c>
      <c r="G14" s="189">
        <v>1</v>
      </c>
      <c r="H14" s="128"/>
      <c r="I14" s="128"/>
      <c r="J14" s="140"/>
      <c r="K14" s="128">
        <f>SUM(F14:J14)*14</f>
        <v>28</v>
      </c>
      <c r="L14" s="128">
        <f t="shared" ref="L14" si="1">E14*25-K14</f>
        <v>72</v>
      </c>
      <c r="M14" s="128" t="s">
        <v>25</v>
      </c>
      <c r="N14" s="129"/>
      <c r="Q14" s="71"/>
      <c r="R14" s="71"/>
      <c r="S14" s="71"/>
      <c r="T14" s="71"/>
      <c r="U14" s="71"/>
    </row>
    <row r="15" spans="1:21" ht="20.100000000000001" customHeight="1" thickBot="1" x14ac:dyDescent="0.3">
      <c r="A15" s="42">
        <v>6</v>
      </c>
      <c r="B15" s="15" t="s">
        <v>80</v>
      </c>
      <c r="C15" s="63" t="s">
        <v>81</v>
      </c>
      <c r="D15" s="179"/>
      <c r="E15" s="197"/>
      <c r="F15" s="188"/>
      <c r="G15" s="190"/>
      <c r="H15" s="139"/>
      <c r="I15" s="139"/>
      <c r="J15" s="141"/>
      <c r="K15" s="139"/>
      <c r="L15" s="139"/>
      <c r="M15" s="139"/>
      <c r="N15" s="150"/>
      <c r="Q15" s="71"/>
      <c r="R15" s="71"/>
      <c r="S15" s="71"/>
      <c r="T15" s="71"/>
      <c r="U15" s="71"/>
    </row>
    <row r="16" spans="1:21" x14ac:dyDescent="0.25">
      <c r="A16" s="155" t="s">
        <v>29</v>
      </c>
      <c r="B16" s="113"/>
      <c r="C16" s="113"/>
      <c r="D16" s="12" t="s">
        <v>30</v>
      </c>
      <c r="E16" s="174">
        <f>SUM(E9:E15)</f>
        <v>30</v>
      </c>
      <c r="F16" s="50">
        <f>SUM(F9:F15)</f>
        <v>7</v>
      </c>
      <c r="G16" s="50">
        <f>SUM(G9:G15)</f>
        <v>5</v>
      </c>
      <c r="H16" s="50">
        <f>SUM(H9:H15)</f>
        <v>1</v>
      </c>
      <c r="I16" s="50">
        <f>SUM(I9:I15)</f>
        <v>0</v>
      </c>
      <c r="J16" s="50"/>
      <c r="K16" s="152">
        <f>SUM(K9:K15)</f>
        <v>350</v>
      </c>
      <c r="L16" s="152">
        <f>SUM(L9:L15)</f>
        <v>400</v>
      </c>
      <c r="M16" s="50" t="s">
        <v>31</v>
      </c>
      <c r="N16" s="51" t="s">
        <v>32</v>
      </c>
      <c r="Q16" s="71"/>
      <c r="R16" s="71"/>
      <c r="S16" s="71"/>
      <c r="T16" s="71"/>
      <c r="U16" s="71"/>
    </row>
    <row r="17" spans="1:21" ht="15.75" thickBot="1" x14ac:dyDescent="0.3">
      <c r="A17" s="156"/>
      <c r="B17" s="157"/>
      <c r="C17" s="157"/>
      <c r="D17" s="13" t="s">
        <v>33</v>
      </c>
      <c r="E17" s="169"/>
      <c r="F17" s="14">
        <f>COUNT(F9:F15)</f>
        <v>4</v>
      </c>
      <c r="G17" s="14">
        <f>COUNT(G9:G15)</f>
        <v>3</v>
      </c>
      <c r="H17" s="14">
        <f>COUNT(H9:H15)</f>
        <v>1</v>
      </c>
      <c r="I17" s="14">
        <f>COUNT(I9:I15)</f>
        <v>0</v>
      </c>
      <c r="J17" s="14"/>
      <c r="K17" s="153"/>
      <c r="L17" s="153"/>
      <c r="M17" s="15">
        <f>COUNTIF(M1:M16,"=E")</f>
        <v>3</v>
      </c>
      <c r="N17" s="16">
        <f>COUNTIF(M1:M16,"=V")</f>
        <v>2</v>
      </c>
      <c r="Q17" s="71"/>
      <c r="R17" s="71"/>
      <c r="S17" s="71"/>
      <c r="T17" s="71"/>
      <c r="U17" s="71"/>
    </row>
    <row r="18" spans="1:21" ht="15" customHeight="1" thickBot="1" x14ac:dyDescent="0.3">
      <c r="A18" s="171" t="s">
        <v>34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3"/>
      <c r="Q18" s="71"/>
      <c r="R18" s="10"/>
      <c r="S18" s="71"/>
      <c r="T18" s="71"/>
      <c r="U18" s="71"/>
    </row>
    <row r="19" spans="1:21" ht="20.100000000000001" customHeight="1" x14ac:dyDescent="0.25">
      <c r="A19" s="88">
        <v>7</v>
      </c>
      <c r="B19" s="89" t="s">
        <v>82</v>
      </c>
      <c r="C19" s="90" t="s">
        <v>45</v>
      </c>
      <c r="D19" s="91" t="s">
        <v>26</v>
      </c>
      <c r="E19" s="91">
        <v>5</v>
      </c>
      <c r="F19" s="92">
        <v>2</v>
      </c>
      <c r="G19" s="89">
        <v>1</v>
      </c>
      <c r="H19" s="89"/>
      <c r="I19" s="89"/>
      <c r="J19" s="89"/>
      <c r="K19" s="89">
        <f>SUM(F19:J19)*14</f>
        <v>42</v>
      </c>
      <c r="L19" s="89">
        <f t="shared" ref="L19:L20" si="2">E19*25-K19</f>
        <v>83</v>
      </c>
      <c r="M19" s="176" t="s">
        <v>24</v>
      </c>
      <c r="N19" s="177"/>
      <c r="Q19" s="71"/>
      <c r="R19" s="10"/>
      <c r="S19" s="71"/>
      <c r="T19" s="71"/>
      <c r="U19" s="71"/>
    </row>
    <row r="20" spans="1:21" ht="20.100000000000001" customHeight="1" thickBot="1" x14ac:dyDescent="0.3">
      <c r="A20" s="46">
        <v>8</v>
      </c>
      <c r="B20" s="15" t="s">
        <v>83</v>
      </c>
      <c r="C20" s="55" t="s">
        <v>46</v>
      </c>
      <c r="D20" s="20" t="s">
        <v>26</v>
      </c>
      <c r="E20" s="20">
        <v>5</v>
      </c>
      <c r="F20" s="22">
        <v>1</v>
      </c>
      <c r="G20" s="15">
        <v>2</v>
      </c>
      <c r="H20" s="15"/>
      <c r="I20" s="15"/>
      <c r="J20" s="15"/>
      <c r="K20" s="15">
        <f>SUM(F20:J20)*14</f>
        <v>42</v>
      </c>
      <c r="L20" s="15">
        <f t="shared" si="2"/>
        <v>83</v>
      </c>
      <c r="M20" s="139" t="s">
        <v>24</v>
      </c>
      <c r="N20" s="150"/>
      <c r="Q20" s="71"/>
      <c r="R20" s="10"/>
      <c r="S20" s="71"/>
      <c r="T20" s="71"/>
      <c r="U20" s="71"/>
    </row>
    <row r="21" spans="1:21" ht="15.75" customHeight="1" thickBo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27"/>
      <c r="R21" s="10"/>
      <c r="S21" s="26"/>
      <c r="T21" s="26"/>
      <c r="U21" s="26"/>
    </row>
    <row r="22" spans="1:21" ht="15.75" customHeight="1" x14ac:dyDescent="0.25">
      <c r="B22" s="160" t="s">
        <v>36</v>
      </c>
      <c r="C22" s="38" t="str">
        <f>Sem_I!C22</f>
        <v>Discipline Obligatorii:</v>
      </c>
      <c r="D22" s="163">
        <f>SUM(F9:J12)</f>
        <v>23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5"/>
      <c r="Q22" s="27"/>
      <c r="R22" s="10"/>
      <c r="S22" s="26"/>
      <c r="T22" s="26"/>
      <c r="U22" s="26"/>
    </row>
    <row r="23" spans="1:21" ht="15.75" customHeight="1" x14ac:dyDescent="0.25">
      <c r="B23" s="161"/>
      <c r="C23" s="39" t="str">
        <f>Sem_I!C23</f>
        <v>Discipline Opționale:</v>
      </c>
      <c r="D23" s="166">
        <f>SUM(F14:J15)</f>
        <v>2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Q23" s="27"/>
      <c r="R23" s="10"/>
      <c r="S23" s="26"/>
      <c r="T23" s="26"/>
      <c r="U23" s="26"/>
    </row>
    <row r="24" spans="1:21" ht="15.75" customHeight="1" thickBot="1" x14ac:dyDescent="0.3">
      <c r="B24" s="162"/>
      <c r="C24" s="40" t="str">
        <f>Sem_I!C24</f>
        <v>Discipline Facultative:</v>
      </c>
      <c r="D24" s="169">
        <f>SUM(F19:J20)</f>
        <v>6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70"/>
      <c r="Q24" s="27"/>
      <c r="R24" s="10"/>
      <c r="S24" s="26"/>
      <c r="T24" s="26"/>
      <c r="U24" s="26"/>
    </row>
    <row r="25" spans="1:21" s="31" customFormat="1" ht="15.75" customHeight="1" x14ac:dyDescent="0.2">
      <c r="A25" s="28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Q25" s="35"/>
      <c r="R25" s="36"/>
      <c r="S25" s="37"/>
      <c r="T25" s="37"/>
      <c r="U25" s="37"/>
    </row>
    <row r="26" spans="1:21" ht="18" customHeight="1" x14ac:dyDescent="0.25">
      <c r="B26" s="3" t="s">
        <v>40</v>
      </c>
      <c r="C26" s="8"/>
      <c r="D26" s="1"/>
      <c r="E26" s="113" t="s">
        <v>41</v>
      </c>
      <c r="F26" s="113"/>
      <c r="G26" s="3"/>
      <c r="H26" s="1"/>
      <c r="I26" s="1"/>
      <c r="J26" s="1"/>
      <c r="K26" s="151" t="s">
        <v>42</v>
      </c>
      <c r="L26" s="151"/>
      <c r="M26" s="151"/>
      <c r="N26" s="151"/>
      <c r="Q26" s="11"/>
      <c r="R26" s="10"/>
      <c r="S26" s="145"/>
      <c r="T26" s="145"/>
      <c r="U26" s="145"/>
    </row>
    <row r="27" spans="1:21" ht="15" customHeight="1" x14ac:dyDescent="0.25">
      <c r="B27" s="116" t="str">
        <f>Sem_I!B27</f>
        <v>Mihnea-Cosmin COSTOIU</v>
      </c>
      <c r="C27" s="116"/>
      <c r="D27" s="154" t="str">
        <f>Sem_I!D27</f>
        <v>Radu ȘTEFĂNOIU</v>
      </c>
      <c r="E27" s="154"/>
      <c r="F27" s="154"/>
      <c r="G27" s="154"/>
      <c r="H27" s="154"/>
      <c r="I27" s="154"/>
      <c r="J27" s="67"/>
      <c r="K27" s="175" t="str">
        <f>Sem_I!K27</f>
        <v>Dragoș-Florin MARCU</v>
      </c>
      <c r="L27" s="175"/>
      <c r="M27" s="175"/>
      <c r="N27" s="175"/>
      <c r="Q27" s="11"/>
      <c r="R27" s="10"/>
      <c r="S27" s="11"/>
      <c r="T27" s="11"/>
      <c r="U27" s="11"/>
    </row>
  </sheetData>
  <sheetProtection formatCells="0" formatRows="0" insertRows="0" insertHyperlinks="0" deleteRows="0" sort="0" autoFilter="0" pivotTables="0"/>
  <protectedRanges>
    <protectedRange sqref="A19:B20 A14:XFD15 A9:XFD12" name="Editabil"/>
  </protectedRanges>
  <mergeCells count="51">
    <mergeCell ref="A8:N8"/>
    <mergeCell ref="A6:A7"/>
    <mergeCell ref="B6:B7"/>
    <mergeCell ref="C6:C7"/>
    <mergeCell ref="L14:L15"/>
    <mergeCell ref="M14:N15"/>
    <mergeCell ref="F14:F15"/>
    <mergeCell ref="G14:G15"/>
    <mergeCell ref="H14:H15"/>
    <mergeCell ref="I14:I15"/>
    <mergeCell ref="M9:N9"/>
    <mergeCell ref="M10:N10"/>
    <mergeCell ref="M11:N11"/>
    <mergeCell ref="M12:N12"/>
    <mergeCell ref="A13:N13"/>
    <mergeCell ref="E14:E15"/>
    <mergeCell ref="L1:M1"/>
    <mergeCell ref="D6:D7"/>
    <mergeCell ref="E6:E7"/>
    <mergeCell ref="D2:H2"/>
    <mergeCell ref="K6:L6"/>
    <mergeCell ref="M6:N7"/>
    <mergeCell ref="F6:J6"/>
    <mergeCell ref="L2:N2"/>
    <mergeCell ref="C1:J1"/>
    <mergeCell ref="B2:C2"/>
    <mergeCell ref="C3:G3"/>
    <mergeCell ref="L3:M3"/>
    <mergeCell ref="C4:G4"/>
    <mergeCell ref="L4:M4"/>
    <mergeCell ref="A4:B4"/>
    <mergeCell ref="B27:C27"/>
    <mergeCell ref="D27:I27"/>
    <mergeCell ref="K27:N27"/>
    <mergeCell ref="K26:N26"/>
    <mergeCell ref="A16:C17"/>
    <mergeCell ref="E16:E17"/>
    <mergeCell ref="K16:K17"/>
    <mergeCell ref="L16:L17"/>
    <mergeCell ref="E26:F26"/>
    <mergeCell ref="D14:D15"/>
    <mergeCell ref="K14:K15"/>
    <mergeCell ref="J14:J15"/>
    <mergeCell ref="S26:U26"/>
    <mergeCell ref="A18:N18"/>
    <mergeCell ref="B22:B24"/>
    <mergeCell ref="D22:N22"/>
    <mergeCell ref="D23:N23"/>
    <mergeCell ref="D24:N24"/>
    <mergeCell ref="M19:N19"/>
    <mergeCell ref="M20:N20"/>
  </mergeCells>
  <conditionalFormatting sqref="C1 D2:D14 D16:D27">
    <cfRule type="cellIs" dxfId="8" priority="4" operator="equal">
      <formula>"DS"</formula>
    </cfRule>
    <cfRule type="cellIs" dxfId="7" priority="8" operator="equal">
      <formula>"DA"</formula>
    </cfRule>
    <cfRule type="cellIs" dxfId="6" priority="17" operator="equal">
      <formula>"DC"</formula>
    </cfRule>
  </conditionalFormatting>
  <printOptions horizontalCentered="1" verticalCentered="1"/>
  <pageMargins left="0.15748031496062992" right="0.17" top="0.43307086614173229" bottom="0.19685039370078741" header="0.31496062992125984" footer="0.15748031496062992"/>
  <pageSetup paperSize="9" scale="97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B888B-39EE-4082-806B-E92ADD9E6B39}">
  <dimension ref="A1:U30"/>
  <sheetViews>
    <sheetView tabSelected="1" zoomScale="80" zoomScaleNormal="80" zoomScaleSheetLayoutView="80" workbookViewId="0">
      <selection activeCell="S23" sqref="S23"/>
    </sheetView>
  </sheetViews>
  <sheetFormatPr defaultRowHeight="15" x14ac:dyDescent="0.25"/>
  <cols>
    <col min="1" max="1" width="4.7109375" style="25" customWidth="1"/>
    <col min="2" max="2" width="15.28515625" customWidth="1"/>
    <col min="3" max="3" width="71.28515625" customWidth="1"/>
    <col min="4" max="4" width="10.42578125" customWidth="1"/>
    <col min="5" max="5" width="6" customWidth="1"/>
    <col min="6" max="10" width="3.7109375" customWidth="1"/>
    <col min="11" max="11" width="9.5703125" customWidth="1"/>
    <col min="12" max="12" width="5.5703125" customWidth="1"/>
    <col min="13" max="14" width="4.7109375" style="5" customWidth="1"/>
  </cols>
  <sheetData>
    <row r="1" spans="1:21" ht="57" customHeight="1" x14ac:dyDescent="0.3">
      <c r="B1" s="2"/>
      <c r="C1" s="114" t="s">
        <v>0</v>
      </c>
      <c r="D1" s="114"/>
      <c r="E1" s="114"/>
      <c r="F1" s="114"/>
      <c r="G1" s="114"/>
      <c r="H1" s="114"/>
      <c r="I1" s="114"/>
      <c r="J1" s="114"/>
      <c r="K1" s="4"/>
      <c r="L1" s="115"/>
      <c r="M1" s="115"/>
      <c r="Q1" s="75"/>
      <c r="R1" s="75"/>
      <c r="S1" s="75"/>
      <c r="T1" s="75"/>
      <c r="U1" s="75"/>
    </row>
    <row r="2" spans="1:21" ht="15" customHeight="1" x14ac:dyDescent="0.25">
      <c r="B2" s="116"/>
      <c r="C2" s="116"/>
      <c r="D2" s="113"/>
      <c r="E2" s="113"/>
      <c r="F2" s="113"/>
      <c r="G2" s="113"/>
      <c r="H2" s="113"/>
      <c r="K2" s="7" t="str">
        <f>[1]Sem_I!K2</f>
        <v>Anul universitar:</v>
      </c>
      <c r="L2" s="113" t="s">
        <v>107</v>
      </c>
      <c r="M2" s="113"/>
      <c r="N2" s="113"/>
      <c r="Q2" s="11"/>
      <c r="R2" s="11"/>
      <c r="S2" s="11"/>
      <c r="T2" s="11"/>
      <c r="U2" s="11"/>
    </row>
    <row r="3" spans="1:21" x14ac:dyDescent="0.25">
      <c r="B3" s="6" t="s">
        <v>2</v>
      </c>
      <c r="C3" s="116" t="str">
        <f>[1]Sem_I!C3</f>
        <v>Inginerie şi management</v>
      </c>
      <c r="D3" s="116"/>
      <c r="E3" s="116"/>
      <c r="F3" s="116"/>
      <c r="G3" s="116"/>
      <c r="K3" s="7" t="str">
        <f>[1]Sem_I!K3</f>
        <v>Anul de studii:</v>
      </c>
      <c r="L3" s="116" t="s">
        <v>44</v>
      </c>
      <c r="M3" s="116"/>
      <c r="Q3" s="11"/>
      <c r="R3" s="11"/>
      <c r="S3" s="11"/>
      <c r="T3" s="11"/>
      <c r="U3" s="11"/>
    </row>
    <row r="4" spans="1:21" ht="15" customHeight="1" x14ac:dyDescent="0.25">
      <c r="A4" s="113" t="s">
        <v>5</v>
      </c>
      <c r="B4" s="113"/>
      <c r="C4" s="116" t="str">
        <f>[1]Sem_I!C4</f>
        <v>Ingineria şi managementul producerii materialelor metalice</v>
      </c>
      <c r="D4" s="116"/>
      <c r="E4" s="116"/>
      <c r="F4" s="116"/>
      <c r="G4" s="116"/>
      <c r="K4" s="7" t="str">
        <f>[1]Sem_I!K4</f>
        <v>Semestrul:</v>
      </c>
      <c r="L4" s="116" t="s">
        <v>4</v>
      </c>
      <c r="M4" s="116"/>
      <c r="Q4" s="11"/>
      <c r="R4" s="11"/>
      <c r="S4" s="11"/>
      <c r="T4" s="11"/>
      <c r="U4" s="11"/>
    </row>
    <row r="5" spans="1:21" ht="12" customHeight="1" thickBot="1" x14ac:dyDescent="0.3">
      <c r="B5" s="6"/>
      <c r="C5" s="2"/>
      <c r="D5" s="2"/>
      <c r="E5" s="2"/>
      <c r="F5" s="2"/>
      <c r="G5" s="2"/>
      <c r="K5" s="7"/>
      <c r="L5" s="8"/>
      <c r="M5" s="2"/>
      <c r="Q5" s="11"/>
      <c r="R5" s="11"/>
      <c r="S5" s="11"/>
      <c r="T5" s="11"/>
      <c r="U5" s="11"/>
    </row>
    <row r="6" spans="1:21" s="1" customFormat="1" ht="16.5" customHeight="1" x14ac:dyDescent="0.25">
      <c r="A6" s="212" t="s">
        <v>47</v>
      </c>
      <c r="B6" s="120" t="s">
        <v>8</v>
      </c>
      <c r="C6" s="120" t="s">
        <v>9</v>
      </c>
      <c r="D6" s="120" t="s">
        <v>10</v>
      </c>
      <c r="E6" s="122" t="s">
        <v>11</v>
      </c>
      <c r="F6" s="142" t="s">
        <v>12</v>
      </c>
      <c r="G6" s="143"/>
      <c r="H6" s="143"/>
      <c r="I6" s="143"/>
      <c r="J6" s="144"/>
      <c r="K6" s="120" t="s">
        <v>13</v>
      </c>
      <c r="L6" s="120"/>
      <c r="M6" s="120" t="s">
        <v>14</v>
      </c>
      <c r="N6" s="126"/>
      <c r="Q6" s="11"/>
      <c r="R6" s="11"/>
      <c r="S6" s="11"/>
      <c r="T6" s="11"/>
      <c r="U6" s="11"/>
    </row>
    <row r="7" spans="1:21" ht="30.75" thickBot="1" x14ac:dyDescent="0.3">
      <c r="A7" s="213"/>
      <c r="B7" s="121"/>
      <c r="C7" s="121"/>
      <c r="D7" s="121"/>
      <c r="E7" s="123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9" t="s">
        <v>20</v>
      </c>
      <c r="L7" s="109" t="s">
        <v>21</v>
      </c>
      <c r="M7" s="121"/>
      <c r="N7" s="127"/>
      <c r="Q7" s="11"/>
      <c r="R7" s="11"/>
      <c r="S7" s="11"/>
      <c r="T7" s="11"/>
      <c r="U7" s="11"/>
    </row>
    <row r="8" spans="1:21" ht="15.75" thickBot="1" x14ac:dyDescent="0.3">
      <c r="A8" s="183" t="s">
        <v>22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5"/>
      <c r="Q8" s="11"/>
      <c r="R8" s="11"/>
      <c r="S8" s="11"/>
      <c r="T8" s="11"/>
      <c r="U8" s="11"/>
    </row>
    <row r="9" spans="1:21" ht="20.100000000000001" customHeight="1" x14ac:dyDescent="0.25">
      <c r="A9" s="44">
        <v>1</v>
      </c>
      <c r="B9" s="17" t="s">
        <v>84</v>
      </c>
      <c r="C9" s="53" t="s">
        <v>85</v>
      </c>
      <c r="D9" s="23" t="s">
        <v>23</v>
      </c>
      <c r="E9" s="23">
        <v>3</v>
      </c>
      <c r="F9" s="24">
        <v>1</v>
      </c>
      <c r="G9" s="17">
        <v>1</v>
      </c>
      <c r="H9" s="17"/>
      <c r="I9" s="17"/>
      <c r="J9" s="17"/>
      <c r="K9" s="17">
        <f t="shared" ref="K9:K14" si="0">SUM(F9:J9)*14</f>
        <v>28</v>
      </c>
      <c r="L9" s="17">
        <f>E9*25-K9</f>
        <v>47</v>
      </c>
      <c r="M9" s="128" t="s">
        <v>25</v>
      </c>
      <c r="N9" s="129"/>
      <c r="Q9" s="11"/>
      <c r="R9" s="11"/>
      <c r="S9" s="11"/>
      <c r="T9" s="11"/>
      <c r="U9" s="11"/>
    </row>
    <row r="10" spans="1:21" ht="20.100000000000001" customHeight="1" x14ac:dyDescent="0.25">
      <c r="A10" s="45">
        <v>2</v>
      </c>
      <c r="B10" s="18" t="s">
        <v>86</v>
      </c>
      <c r="C10" s="54" t="s">
        <v>87</v>
      </c>
      <c r="D10" s="19" t="s">
        <v>27</v>
      </c>
      <c r="E10" s="19">
        <v>3</v>
      </c>
      <c r="F10" s="21">
        <v>1</v>
      </c>
      <c r="G10" s="18">
        <v>1</v>
      </c>
      <c r="H10" s="18"/>
      <c r="I10" s="18"/>
      <c r="J10" s="18"/>
      <c r="K10" s="18">
        <f t="shared" si="0"/>
        <v>28</v>
      </c>
      <c r="L10" s="18">
        <f>E10*25-K10</f>
        <v>47</v>
      </c>
      <c r="M10" s="148" t="s">
        <v>24</v>
      </c>
      <c r="N10" s="149"/>
      <c r="Q10" s="11"/>
      <c r="R10" s="11"/>
      <c r="S10" s="11"/>
      <c r="T10" s="11"/>
      <c r="U10" s="11"/>
    </row>
    <row r="11" spans="1:21" ht="20.100000000000001" customHeight="1" x14ac:dyDescent="0.25">
      <c r="A11" s="45">
        <v>3</v>
      </c>
      <c r="B11" s="18" t="s">
        <v>88</v>
      </c>
      <c r="C11" s="54" t="s">
        <v>89</v>
      </c>
      <c r="D11" s="19" t="s">
        <v>23</v>
      </c>
      <c r="E11" s="19">
        <v>3</v>
      </c>
      <c r="F11" s="21">
        <v>1</v>
      </c>
      <c r="G11" s="18"/>
      <c r="H11" s="18">
        <v>1</v>
      </c>
      <c r="I11" s="18"/>
      <c r="J11" s="18"/>
      <c r="K11" s="18">
        <f t="shared" si="0"/>
        <v>28</v>
      </c>
      <c r="L11" s="18">
        <f>E11*25-K11</f>
        <v>47</v>
      </c>
      <c r="M11" s="191" t="s">
        <v>24</v>
      </c>
      <c r="N11" s="192"/>
      <c r="Q11" s="11"/>
      <c r="R11" s="11"/>
      <c r="S11" s="11"/>
      <c r="T11" s="11"/>
      <c r="U11" s="11"/>
    </row>
    <row r="12" spans="1:21" ht="20.100000000000001" customHeight="1" x14ac:dyDescent="0.25">
      <c r="A12" s="45">
        <v>4</v>
      </c>
      <c r="B12" s="18" t="s">
        <v>90</v>
      </c>
      <c r="C12" s="54" t="s">
        <v>91</v>
      </c>
      <c r="D12" s="19" t="s">
        <v>27</v>
      </c>
      <c r="E12" s="19">
        <v>4</v>
      </c>
      <c r="F12" s="21">
        <v>2</v>
      </c>
      <c r="G12" s="18">
        <v>1</v>
      </c>
      <c r="H12" s="18"/>
      <c r="I12" s="18">
        <v>1</v>
      </c>
      <c r="J12" s="18"/>
      <c r="K12" s="18">
        <f t="shared" si="0"/>
        <v>56</v>
      </c>
      <c r="L12" s="18">
        <f t="shared" ref="L12:L14" si="1">E12*25-K12</f>
        <v>44</v>
      </c>
      <c r="M12" s="148" t="s">
        <v>24</v>
      </c>
      <c r="N12" s="149"/>
      <c r="Q12" s="11"/>
      <c r="R12" s="11"/>
      <c r="S12" s="11"/>
      <c r="T12" s="11"/>
      <c r="U12" s="11"/>
    </row>
    <row r="13" spans="1:21" ht="20.100000000000001" customHeight="1" x14ac:dyDescent="0.25">
      <c r="A13" s="45">
        <v>5</v>
      </c>
      <c r="B13" s="18" t="s">
        <v>92</v>
      </c>
      <c r="C13" s="54" t="s">
        <v>93</v>
      </c>
      <c r="D13" s="19" t="s">
        <v>23</v>
      </c>
      <c r="E13" s="19">
        <v>4</v>
      </c>
      <c r="F13" s="21">
        <v>2</v>
      </c>
      <c r="G13" s="18">
        <v>2</v>
      </c>
      <c r="H13" s="18"/>
      <c r="I13" s="18"/>
      <c r="J13" s="18"/>
      <c r="K13" s="18">
        <f t="shared" si="0"/>
        <v>56</v>
      </c>
      <c r="L13" s="18">
        <f t="shared" si="1"/>
        <v>44</v>
      </c>
      <c r="M13" s="148" t="s">
        <v>24</v>
      </c>
      <c r="N13" s="149"/>
      <c r="Q13" s="11"/>
      <c r="R13" s="11"/>
      <c r="S13" s="11"/>
      <c r="T13" s="11"/>
      <c r="U13" s="11"/>
    </row>
    <row r="14" spans="1:21" ht="20.100000000000001" customHeight="1" thickBot="1" x14ac:dyDescent="0.3">
      <c r="A14" s="45">
        <v>6</v>
      </c>
      <c r="B14" s="18" t="s">
        <v>108</v>
      </c>
      <c r="C14" s="54" t="s">
        <v>109</v>
      </c>
      <c r="D14" s="19" t="s">
        <v>27</v>
      </c>
      <c r="E14" s="19">
        <v>10</v>
      </c>
      <c r="F14" s="21"/>
      <c r="G14" s="18"/>
      <c r="H14" s="18"/>
      <c r="I14" s="18"/>
      <c r="J14" s="18">
        <v>12</v>
      </c>
      <c r="K14" s="18">
        <f t="shared" si="0"/>
        <v>168</v>
      </c>
      <c r="L14" s="18">
        <f t="shared" si="1"/>
        <v>82</v>
      </c>
      <c r="M14" s="191" t="s">
        <v>25</v>
      </c>
      <c r="N14" s="192"/>
      <c r="Q14" s="11"/>
      <c r="R14" s="11"/>
      <c r="S14" s="11"/>
      <c r="T14" s="11"/>
      <c r="U14" s="11"/>
    </row>
    <row r="15" spans="1:21" ht="20.100000000000001" customHeight="1" thickBot="1" x14ac:dyDescent="0.3">
      <c r="A15" s="132" t="s">
        <v>28</v>
      </c>
      <c r="B15" s="133"/>
      <c r="C15" s="133"/>
      <c r="D15" s="133"/>
      <c r="E15" s="194"/>
      <c r="F15" s="194"/>
      <c r="G15" s="194"/>
      <c r="H15" s="194"/>
      <c r="I15" s="194"/>
      <c r="J15" s="194"/>
      <c r="K15" s="194"/>
      <c r="L15" s="194"/>
      <c r="M15" s="194"/>
      <c r="N15" s="195"/>
      <c r="Q15" s="11"/>
      <c r="R15" s="11"/>
      <c r="S15" s="11"/>
      <c r="T15" s="11"/>
      <c r="U15" s="11"/>
    </row>
    <row r="16" spans="1:21" ht="20.100000000000001" customHeight="1" x14ac:dyDescent="0.25">
      <c r="A16" s="44">
        <v>7</v>
      </c>
      <c r="B16" s="17" t="s">
        <v>94</v>
      </c>
      <c r="C16" s="111" t="s">
        <v>95</v>
      </c>
      <c r="D16" s="130" t="s">
        <v>27</v>
      </c>
      <c r="E16" s="208">
        <v>3</v>
      </c>
      <c r="F16" s="210">
        <v>1</v>
      </c>
      <c r="G16" s="128">
        <v>1</v>
      </c>
      <c r="H16" s="128"/>
      <c r="I16" s="128"/>
      <c r="J16" s="140"/>
      <c r="K16" s="128">
        <f>SUM(F16:J16)*14</f>
        <v>28</v>
      </c>
      <c r="L16" s="128">
        <f t="shared" ref="L16" si="2">E16*25-K16</f>
        <v>47</v>
      </c>
      <c r="M16" s="128" t="s">
        <v>25</v>
      </c>
      <c r="N16" s="129"/>
      <c r="O16" s="68"/>
      <c r="Q16" s="11"/>
      <c r="R16" s="11"/>
      <c r="S16" s="11"/>
      <c r="T16" s="11"/>
      <c r="U16" s="11"/>
    </row>
    <row r="17" spans="1:21" ht="20.100000000000001" customHeight="1" thickBot="1" x14ac:dyDescent="0.3">
      <c r="A17" s="74">
        <v>8</v>
      </c>
      <c r="B17" s="79" t="s">
        <v>96</v>
      </c>
      <c r="C17" s="73" t="s">
        <v>97</v>
      </c>
      <c r="D17" s="131"/>
      <c r="E17" s="209"/>
      <c r="F17" s="211"/>
      <c r="G17" s="139"/>
      <c r="H17" s="139"/>
      <c r="I17" s="139"/>
      <c r="J17" s="141"/>
      <c r="K17" s="139"/>
      <c r="L17" s="139"/>
      <c r="M17" s="139"/>
      <c r="N17" s="150"/>
      <c r="Q17" s="11"/>
      <c r="R17" s="11"/>
      <c r="S17" s="11"/>
      <c r="T17" s="11"/>
      <c r="U17" s="11"/>
    </row>
    <row r="18" spans="1:21" ht="20.100000000000001" customHeight="1" x14ac:dyDescent="0.25">
      <c r="A18" s="201" t="s">
        <v>29</v>
      </c>
      <c r="B18" s="164"/>
      <c r="C18" s="165"/>
      <c r="D18" s="93" t="s">
        <v>30</v>
      </c>
      <c r="E18" s="203">
        <f>SUM(E9:E17)</f>
        <v>30</v>
      </c>
      <c r="F18" s="95">
        <f>SUM(F9:F17)</f>
        <v>8</v>
      </c>
      <c r="G18" s="50">
        <f>SUM(G9:G17)</f>
        <v>6</v>
      </c>
      <c r="H18" s="50">
        <f>SUM(H9:H17)</f>
        <v>1</v>
      </c>
      <c r="I18" s="50">
        <f>SUM(I9:I17)</f>
        <v>1</v>
      </c>
      <c r="J18" s="50"/>
      <c r="K18" s="152">
        <f>SUM(K9:K17)</f>
        <v>392</v>
      </c>
      <c r="L18" s="152">
        <f>SUM(L9:L17)</f>
        <v>358</v>
      </c>
      <c r="M18" s="64" t="s">
        <v>31</v>
      </c>
      <c r="N18" s="65" t="s">
        <v>32</v>
      </c>
      <c r="Q18" s="11"/>
      <c r="R18" s="11"/>
      <c r="S18" s="11"/>
      <c r="T18" s="11"/>
      <c r="U18" s="11"/>
    </row>
    <row r="19" spans="1:21" ht="15" customHeight="1" thickBot="1" x14ac:dyDescent="0.3">
      <c r="A19" s="202"/>
      <c r="B19" s="153"/>
      <c r="C19" s="170"/>
      <c r="D19" s="94" t="s">
        <v>33</v>
      </c>
      <c r="E19" s="204"/>
      <c r="F19" s="78">
        <f>COUNT(F9:F17)</f>
        <v>6</v>
      </c>
      <c r="G19" s="14">
        <f>COUNT(G9:G17)</f>
        <v>5</v>
      </c>
      <c r="H19" s="14">
        <f>COUNT(H9:H17)</f>
        <v>1</v>
      </c>
      <c r="I19" s="14">
        <f>COUNT(I9:I17)</f>
        <v>1</v>
      </c>
      <c r="J19" s="14"/>
      <c r="K19" s="153"/>
      <c r="L19" s="153"/>
      <c r="M19" s="15">
        <f>COUNTIF(M1:M18,"=E")</f>
        <v>4</v>
      </c>
      <c r="N19" s="16">
        <f>COUNTIF(M1:M18,"=V")</f>
        <v>3</v>
      </c>
      <c r="Q19" s="11"/>
      <c r="R19" s="11"/>
      <c r="S19" s="11"/>
      <c r="T19" s="11"/>
      <c r="U19" s="11"/>
    </row>
    <row r="20" spans="1:21" ht="15" customHeight="1" thickBot="1" x14ac:dyDescent="0.3">
      <c r="A20" s="205" t="s">
        <v>34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7"/>
      <c r="Q20" s="11"/>
      <c r="R20" s="10"/>
      <c r="S20" s="11"/>
      <c r="T20" s="11"/>
      <c r="U20" s="11"/>
    </row>
    <row r="21" spans="1:21" ht="30" x14ac:dyDescent="0.25">
      <c r="A21" s="96">
        <v>9</v>
      </c>
      <c r="B21" s="97" t="s">
        <v>98</v>
      </c>
      <c r="C21" s="98" t="s">
        <v>48</v>
      </c>
      <c r="D21" s="99" t="s">
        <v>26</v>
      </c>
      <c r="E21" s="100">
        <v>5</v>
      </c>
      <c r="F21" s="101">
        <v>2</v>
      </c>
      <c r="G21" s="97">
        <v>1</v>
      </c>
      <c r="H21" s="97"/>
      <c r="I21" s="97"/>
      <c r="J21" s="97"/>
      <c r="K21" s="89">
        <f>SUM(F21:J21)*14</f>
        <v>42</v>
      </c>
      <c r="L21" s="89">
        <f t="shared" ref="L21:L22" si="3">E21*25-K21</f>
        <v>83</v>
      </c>
      <c r="M21" s="198" t="s">
        <v>24</v>
      </c>
      <c r="N21" s="199"/>
      <c r="Q21" s="11"/>
      <c r="R21" s="10"/>
      <c r="S21" s="26"/>
      <c r="T21" s="26"/>
      <c r="U21" s="26"/>
    </row>
    <row r="22" spans="1:21" ht="15.75" customHeight="1" thickBot="1" x14ac:dyDescent="0.3">
      <c r="A22" s="46">
        <v>10</v>
      </c>
      <c r="B22" s="15" t="s">
        <v>99</v>
      </c>
      <c r="C22" s="55" t="s">
        <v>49</v>
      </c>
      <c r="D22" s="20" t="s">
        <v>26</v>
      </c>
      <c r="E22" s="57">
        <v>5</v>
      </c>
      <c r="F22" s="59">
        <v>1</v>
      </c>
      <c r="G22" s="15">
        <v>2</v>
      </c>
      <c r="H22" s="15"/>
      <c r="I22" s="15"/>
      <c r="J22" s="15"/>
      <c r="K22" s="15">
        <f>SUM(F22:J22)*14</f>
        <v>42</v>
      </c>
      <c r="L22" s="15">
        <f t="shared" si="3"/>
        <v>83</v>
      </c>
      <c r="M22" s="139" t="s">
        <v>24</v>
      </c>
      <c r="N22" s="150"/>
      <c r="Q22" s="11"/>
      <c r="R22" s="10"/>
      <c r="S22" s="11"/>
      <c r="T22" s="11"/>
      <c r="U22" s="11"/>
    </row>
    <row r="23" spans="1:21" ht="18" customHeight="1" thickBot="1" x14ac:dyDescent="0.3">
      <c r="B23" s="2"/>
      <c r="C23" s="2"/>
      <c r="D23" s="1"/>
      <c r="E23" s="2"/>
      <c r="F23" s="2"/>
      <c r="G23" s="2"/>
      <c r="H23" s="1"/>
      <c r="I23" s="1"/>
      <c r="J23" s="1"/>
      <c r="K23" s="2"/>
      <c r="L23" s="2"/>
      <c r="M23" s="200"/>
      <c r="N23" s="200"/>
      <c r="Q23" s="11"/>
      <c r="R23" s="11"/>
      <c r="S23" s="11"/>
      <c r="T23" s="11"/>
      <c r="U23" s="11"/>
    </row>
    <row r="24" spans="1:21" ht="15" customHeight="1" x14ac:dyDescent="0.25">
      <c r="B24" s="160" t="s">
        <v>36</v>
      </c>
      <c r="C24" s="38" t="str">
        <f>[1]Sem_I!C22</f>
        <v>Discipline Obligatorii:</v>
      </c>
      <c r="D24" s="163">
        <f>SUM(F9:J14)</f>
        <v>26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5"/>
      <c r="Q24" s="11"/>
      <c r="R24" s="11"/>
      <c r="S24" s="11"/>
      <c r="T24" s="11"/>
      <c r="U24" s="11"/>
    </row>
    <row r="25" spans="1:21" ht="15" customHeight="1" x14ac:dyDescent="0.25">
      <c r="B25" s="161"/>
      <c r="C25" s="39" t="str">
        <f>[1]Sem_I!C23</f>
        <v>Discipline Opționale:</v>
      </c>
      <c r="D25" s="166">
        <f>SUM(F16:J17)</f>
        <v>2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8"/>
      <c r="Q25" s="11"/>
      <c r="R25" s="11"/>
      <c r="S25" s="11"/>
      <c r="T25" s="11"/>
      <c r="U25" s="11"/>
    </row>
    <row r="26" spans="1:21" ht="15.75" thickBot="1" x14ac:dyDescent="0.3">
      <c r="B26" s="162"/>
      <c r="C26" s="40" t="str">
        <f>[1]Sem_I!C24</f>
        <v>Discipline Facultative:</v>
      </c>
      <c r="D26" s="169">
        <f>SUM(F21:J22)</f>
        <v>6</v>
      </c>
      <c r="E26" s="153"/>
      <c r="F26" s="153"/>
      <c r="G26" s="153"/>
      <c r="H26" s="153"/>
      <c r="I26" s="153"/>
      <c r="J26" s="153"/>
      <c r="K26" s="153"/>
      <c r="L26" s="153"/>
      <c r="M26" s="153"/>
      <c r="N26" s="170"/>
      <c r="Q26" s="11"/>
      <c r="R26" s="11"/>
      <c r="S26" s="11"/>
      <c r="T26" s="11"/>
      <c r="U26" s="11"/>
    </row>
    <row r="27" spans="1:21" x14ac:dyDescent="0.25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Q27" s="11"/>
      <c r="R27" s="11"/>
      <c r="S27" s="11"/>
      <c r="T27" s="11"/>
      <c r="U27" s="11"/>
    </row>
    <row r="28" spans="1:21" x14ac:dyDescent="0.25">
      <c r="B28" s="3" t="s">
        <v>40</v>
      </c>
      <c r="C28" s="8"/>
      <c r="D28" s="1"/>
      <c r="E28" s="113" t="s">
        <v>41</v>
      </c>
      <c r="F28" s="113"/>
      <c r="G28" s="3"/>
      <c r="H28" s="1"/>
      <c r="I28" s="1"/>
      <c r="J28" s="1"/>
      <c r="K28" s="151" t="s">
        <v>42</v>
      </c>
      <c r="L28" s="151"/>
      <c r="M28" s="151"/>
      <c r="N28" s="151"/>
      <c r="Q28" s="11"/>
      <c r="R28" s="11"/>
      <c r="S28" s="11"/>
      <c r="T28" s="11"/>
      <c r="U28" s="11"/>
    </row>
    <row r="29" spans="1:21" ht="15" customHeight="1" x14ac:dyDescent="0.25">
      <c r="B29" s="116" t="str">
        <f>[1]Sem_I!B27</f>
        <v>Mihnea-Cosmin COSTOIU</v>
      </c>
      <c r="C29" s="116"/>
      <c r="D29" s="154" t="str">
        <f>[1]Sem_I!D27</f>
        <v>Radu ȘTEFĂNOIU</v>
      </c>
      <c r="E29" s="154"/>
      <c r="F29" s="154"/>
      <c r="G29" s="154"/>
      <c r="H29" s="154"/>
      <c r="I29" s="154"/>
      <c r="J29" s="67"/>
      <c r="K29" s="175" t="s">
        <v>106</v>
      </c>
      <c r="L29" s="175"/>
      <c r="M29" s="175"/>
      <c r="N29" s="175"/>
      <c r="Q29" s="11"/>
      <c r="R29" s="11"/>
      <c r="S29" s="11"/>
      <c r="T29" s="11"/>
      <c r="U29" s="11"/>
    </row>
    <row r="30" spans="1:2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Q30" s="11"/>
      <c r="R30" s="11"/>
      <c r="S30" s="11"/>
      <c r="T30" s="11"/>
      <c r="U30" s="11"/>
    </row>
  </sheetData>
  <sheetProtection formatCells="0" formatRows="0" insertRows="0" insertHyperlinks="0" deleteRows="0" sort="0" autoFilter="0" pivotTables="0"/>
  <protectedRanges>
    <protectedRange sqref="L2 A16:XFD17 A21:B22 A9:XFD14" name="Editabil"/>
  </protectedRanges>
  <mergeCells count="53">
    <mergeCell ref="M12:N12"/>
    <mergeCell ref="C3:G3"/>
    <mergeCell ref="L3:M3"/>
    <mergeCell ref="L1:M1"/>
    <mergeCell ref="B2:C2"/>
    <mergeCell ref="D2:H2"/>
    <mergeCell ref="M16:N17"/>
    <mergeCell ref="M13:N13"/>
    <mergeCell ref="C4:G4"/>
    <mergeCell ref="L4:M4"/>
    <mergeCell ref="A6:A7"/>
    <mergeCell ref="B6:B7"/>
    <mergeCell ref="C6:C7"/>
    <mergeCell ref="D6:D7"/>
    <mergeCell ref="E6:E7"/>
    <mergeCell ref="F6:J6"/>
    <mergeCell ref="K6:L6"/>
    <mergeCell ref="M6:N7"/>
    <mergeCell ref="A8:N8"/>
    <mergeCell ref="M9:N9"/>
    <mergeCell ref="M10:N10"/>
    <mergeCell ref="M11:N11"/>
    <mergeCell ref="H16:H17"/>
    <mergeCell ref="I16:I17"/>
    <mergeCell ref="J16:J17"/>
    <mergeCell ref="K16:K17"/>
    <mergeCell ref="L16:L17"/>
    <mergeCell ref="B29:C29"/>
    <mergeCell ref="D29:I29"/>
    <mergeCell ref="K29:N29"/>
    <mergeCell ref="M21:N21"/>
    <mergeCell ref="M22:N22"/>
    <mergeCell ref="M23:N23"/>
    <mergeCell ref="B24:B26"/>
    <mergeCell ref="D24:N24"/>
    <mergeCell ref="D25:N25"/>
    <mergeCell ref="D26:N26"/>
    <mergeCell ref="A4:B4"/>
    <mergeCell ref="L2:N2"/>
    <mergeCell ref="C1:J1"/>
    <mergeCell ref="E28:F28"/>
    <mergeCell ref="K28:N28"/>
    <mergeCell ref="A18:C19"/>
    <mergeCell ref="E18:E19"/>
    <mergeCell ref="K18:K19"/>
    <mergeCell ref="L18:L19"/>
    <mergeCell ref="A20:N20"/>
    <mergeCell ref="M14:N14"/>
    <mergeCell ref="A15:N15"/>
    <mergeCell ref="D16:D17"/>
    <mergeCell ref="E16:E17"/>
    <mergeCell ref="F16:F17"/>
    <mergeCell ref="G16:G17"/>
  </mergeCells>
  <conditionalFormatting sqref="C1 D2:D16 D18:D30">
    <cfRule type="cellIs" dxfId="5" priority="1" operator="equal">
      <formula>"DS"</formula>
    </cfRule>
    <cfRule type="cellIs" dxfId="4" priority="2" operator="equal">
      <formula>"DA"</formula>
    </cfRule>
    <cfRule type="cellIs" dxfId="3" priority="3" operator="equal">
      <formula>"DC"</formula>
    </cfRule>
  </conditionalFormatting>
  <printOptions horizontalCentered="1" verticalCentered="1"/>
  <pageMargins left="0.15748031496062992" right="0.17" top="0.32" bottom="0.15748031496062992" header="0.31496062992125984" footer="0.15748031496062992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C4D0B-A193-43EA-8E8C-14BD787A4674}">
  <dimension ref="A1:U26"/>
  <sheetViews>
    <sheetView zoomScale="80" zoomScaleNormal="80" zoomScaleSheetLayoutView="85" workbookViewId="0">
      <selection activeCell="K25" sqref="K25:N25"/>
    </sheetView>
  </sheetViews>
  <sheetFormatPr defaultRowHeight="15" x14ac:dyDescent="0.25"/>
  <cols>
    <col min="1" max="1" width="4.7109375" style="25" customWidth="1"/>
    <col min="2" max="2" width="14.42578125" customWidth="1"/>
    <col min="3" max="3" width="73.42578125" customWidth="1"/>
    <col min="4" max="4" width="9" customWidth="1"/>
    <col min="5" max="5" width="6" customWidth="1"/>
    <col min="6" max="6" width="3.42578125" customWidth="1"/>
    <col min="7" max="7" width="3.7109375" customWidth="1"/>
    <col min="8" max="9" width="3.140625" customWidth="1"/>
    <col min="10" max="10" width="4" customWidth="1"/>
    <col min="11" max="11" width="8.85546875" customWidth="1"/>
    <col min="12" max="12" width="5.5703125" customWidth="1"/>
    <col min="13" max="13" width="5.5703125" style="5" customWidth="1"/>
    <col min="14" max="14" width="3.5703125" style="5" customWidth="1"/>
  </cols>
  <sheetData>
    <row r="1" spans="1:21" ht="57" customHeight="1" x14ac:dyDescent="0.3">
      <c r="B1" s="2"/>
      <c r="C1" s="114" t="s">
        <v>0</v>
      </c>
      <c r="D1" s="114"/>
      <c r="E1" s="114"/>
      <c r="F1" s="114"/>
      <c r="G1" s="114"/>
      <c r="H1" s="114"/>
      <c r="I1" s="114"/>
      <c r="J1" s="114"/>
      <c r="K1" s="4"/>
      <c r="L1" s="115"/>
      <c r="M1" s="115"/>
      <c r="Q1" s="75"/>
      <c r="R1" s="75"/>
      <c r="S1" s="75"/>
      <c r="T1" s="75"/>
      <c r="U1" s="75"/>
    </row>
    <row r="2" spans="1:21" ht="15" customHeight="1" x14ac:dyDescent="0.25">
      <c r="B2" s="116"/>
      <c r="C2" s="116"/>
      <c r="D2" s="113"/>
      <c r="E2" s="113"/>
      <c r="F2" s="113"/>
      <c r="G2" s="113"/>
      <c r="H2" s="113"/>
      <c r="K2" s="7" t="str">
        <f>[1]Sem_I!K2</f>
        <v>Anul universitar:</v>
      </c>
      <c r="L2" s="113" t="str">
        <f>Sem_III!L2</f>
        <v>2024 - 2025</v>
      </c>
      <c r="M2" s="113"/>
      <c r="N2" s="113"/>
      <c r="Q2" s="11"/>
      <c r="R2" s="11"/>
      <c r="S2" s="11"/>
      <c r="T2" s="11"/>
      <c r="U2" s="11"/>
    </row>
    <row r="3" spans="1:21" x14ac:dyDescent="0.25">
      <c r="B3" s="6" t="s">
        <v>2</v>
      </c>
      <c r="C3" s="116" t="str">
        <f>[1]Sem_I!C3</f>
        <v>Inginerie şi management</v>
      </c>
      <c r="D3" s="116"/>
      <c r="E3" s="116"/>
      <c r="F3" s="116"/>
      <c r="G3" s="116"/>
      <c r="K3" s="7" t="str">
        <f>[1]Sem_I!K3</f>
        <v>Anul de studii:</v>
      </c>
      <c r="L3" s="116" t="s">
        <v>44</v>
      </c>
      <c r="M3" s="116"/>
      <c r="Q3" s="11"/>
      <c r="R3" s="11"/>
      <c r="S3" s="11"/>
      <c r="T3" s="11"/>
      <c r="U3" s="11"/>
    </row>
    <row r="4" spans="1:21" ht="14.25" customHeight="1" x14ac:dyDescent="0.25">
      <c r="A4" s="113" t="s">
        <v>5</v>
      </c>
      <c r="B4" s="113"/>
      <c r="C4" s="116" t="str">
        <f>[1]Sem_I!C4</f>
        <v>Ingineria şi managementul producerii materialelor metalice</v>
      </c>
      <c r="D4" s="116"/>
      <c r="E4" s="116"/>
      <c r="F4" s="116"/>
      <c r="G4" s="116"/>
      <c r="H4" s="116"/>
      <c r="I4" s="116"/>
      <c r="J4" s="116"/>
      <c r="K4" s="7" t="str">
        <f>[1]Sem_I!K4</f>
        <v>Semestrul:</v>
      </c>
      <c r="L4" s="8" t="s">
        <v>44</v>
      </c>
      <c r="M4" s="8"/>
      <c r="Q4" s="11"/>
      <c r="R4" s="11"/>
      <c r="S4" s="11"/>
      <c r="T4" s="11"/>
      <c r="U4" s="11"/>
    </row>
    <row r="5" spans="1:21" ht="12" customHeight="1" thickBot="1" x14ac:dyDescent="0.3">
      <c r="B5" s="6"/>
      <c r="C5" s="113"/>
      <c r="D5" s="113"/>
      <c r="E5" s="113"/>
      <c r="F5" s="113"/>
      <c r="G5" s="113"/>
      <c r="K5" s="7"/>
      <c r="L5" s="116"/>
      <c r="M5" s="116"/>
      <c r="Q5" s="11"/>
      <c r="R5" s="11"/>
      <c r="S5" s="11"/>
      <c r="T5" s="11"/>
      <c r="U5" s="11"/>
    </row>
    <row r="6" spans="1:21" s="1" customFormat="1" ht="20.100000000000001" customHeight="1" x14ac:dyDescent="0.25">
      <c r="A6" s="212" t="s">
        <v>47</v>
      </c>
      <c r="B6" s="120" t="s">
        <v>8</v>
      </c>
      <c r="C6" s="120" t="s">
        <v>9</v>
      </c>
      <c r="D6" s="120" t="s">
        <v>10</v>
      </c>
      <c r="E6" s="122" t="s">
        <v>11</v>
      </c>
      <c r="F6" s="142" t="s">
        <v>12</v>
      </c>
      <c r="G6" s="143"/>
      <c r="H6" s="143"/>
      <c r="I6" s="143"/>
      <c r="J6" s="144"/>
      <c r="K6" s="120" t="s">
        <v>13</v>
      </c>
      <c r="L6" s="120"/>
      <c r="M6" s="120" t="s">
        <v>14</v>
      </c>
      <c r="N6" s="126"/>
      <c r="P6" s="67"/>
      <c r="Q6" s="11"/>
      <c r="R6" s="11"/>
      <c r="S6" s="11"/>
      <c r="T6" s="11"/>
      <c r="U6" s="11"/>
    </row>
    <row r="7" spans="1:21" ht="30.75" thickBot="1" x14ac:dyDescent="0.3">
      <c r="A7" s="213"/>
      <c r="B7" s="121"/>
      <c r="C7" s="121"/>
      <c r="D7" s="121"/>
      <c r="E7" s="123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9" t="s">
        <v>20</v>
      </c>
      <c r="L7" s="109" t="s">
        <v>21</v>
      </c>
      <c r="M7" s="121"/>
      <c r="N7" s="127"/>
      <c r="Q7" s="11"/>
      <c r="R7" s="11"/>
      <c r="S7" s="11"/>
      <c r="T7" s="11"/>
      <c r="U7" s="11"/>
    </row>
    <row r="8" spans="1:21" ht="15.75" thickBot="1" x14ac:dyDescent="0.3">
      <c r="A8" s="224" t="s">
        <v>22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6"/>
      <c r="Q8" s="11"/>
      <c r="R8" s="11"/>
      <c r="S8" s="11"/>
      <c r="T8" s="11"/>
      <c r="U8" s="11"/>
    </row>
    <row r="9" spans="1:21" ht="20.100000000000001" customHeight="1" x14ac:dyDescent="0.25">
      <c r="A9" s="44">
        <v>1</v>
      </c>
      <c r="B9" s="17" t="s">
        <v>101</v>
      </c>
      <c r="C9" s="53" t="s">
        <v>50</v>
      </c>
      <c r="D9" s="23" t="s">
        <v>27</v>
      </c>
      <c r="E9" s="23">
        <v>28</v>
      </c>
      <c r="F9" s="102"/>
      <c r="G9" s="103"/>
      <c r="H9" s="103"/>
      <c r="I9" s="103"/>
      <c r="J9" s="104">
        <v>27</v>
      </c>
      <c r="K9" s="17">
        <f t="shared" ref="K9" si="0">SUM(F9:J9)*14</f>
        <v>378</v>
      </c>
      <c r="L9" s="17">
        <f t="shared" ref="L9" si="1">E9*25-K9</f>
        <v>322</v>
      </c>
      <c r="M9" s="218" t="s">
        <v>25</v>
      </c>
      <c r="N9" s="219"/>
      <c r="Q9" s="11"/>
      <c r="R9" s="11"/>
      <c r="S9" s="11"/>
      <c r="T9" s="11"/>
      <c r="U9" s="11"/>
    </row>
    <row r="10" spans="1:21" ht="20.100000000000001" customHeight="1" thickBot="1" x14ac:dyDescent="0.3">
      <c r="A10" s="46">
        <v>2</v>
      </c>
      <c r="B10" s="15" t="s">
        <v>110</v>
      </c>
      <c r="C10" s="55" t="s">
        <v>100</v>
      </c>
      <c r="D10" s="20" t="s">
        <v>26</v>
      </c>
      <c r="E10" s="20">
        <v>2</v>
      </c>
      <c r="F10" s="105">
        <v>1</v>
      </c>
      <c r="G10" s="106"/>
      <c r="H10" s="106"/>
      <c r="I10" s="106"/>
      <c r="J10" s="106"/>
      <c r="K10" s="15">
        <f>SUM(F10:J10)*14</f>
        <v>14</v>
      </c>
      <c r="L10" s="15">
        <f>E10*25-K10</f>
        <v>36</v>
      </c>
      <c r="M10" s="158" t="s">
        <v>25</v>
      </c>
      <c r="N10" s="159"/>
      <c r="Q10" s="11"/>
      <c r="R10" s="11"/>
      <c r="S10" s="11"/>
      <c r="T10" s="11"/>
      <c r="U10" s="11"/>
    </row>
    <row r="11" spans="1:21" ht="14.45" customHeight="1" thickBot="1" x14ac:dyDescent="0.3">
      <c r="A11" s="220" t="s">
        <v>28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2"/>
      <c r="Q11" s="11"/>
      <c r="R11" s="11"/>
      <c r="S11" s="11"/>
      <c r="T11" s="11"/>
      <c r="U11" s="11"/>
    </row>
    <row r="12" spans="1:21" ht="30" x14ac:dyDescent="0.25">
      <c r="A12" s="201" t="s">
        <v>29</v>
      </c>
      <c r="B12" s="164"/>
      <c r="C12" s="165"/>
      <c r="D12" s="107" t="s">
        <v>30</v>
      </c>
      <c r="E12" s="203">
        <f>SUM(E9:E11)</f>
        <v>30</v>
      </c>
      <c r="F12" s="76">
        <f>SUM(F9:F11)</f>
        <v>1</v>
      </c>
      <c r="G12" s="77">
        <f>SUM(G9:G11)</f>
        <v>0</v>
      </c>
      <c r="H12" s="77">
        <f>SUM(H9:H11)</f>
        <v>0</v>
      </c>
      <c r="I12" s="77">
        <f>SUM(I9:I11)</f>
        <v>0</v>
      </c>
      <c r="J12" s="77"/>
      <c r="K12" s="164">
        <f>SUM(K8:K11)</f>
        <v>392</v>
      </c>
      <c r="L12" s="164">
        <f>SUM(L8:L11)</f>
        <v>358</v>
      </c>
      <c r="M12" s="77" t="s">
        <v>31</v>
      </c>
      <c r="N12" s="80" t="s">
        <v>32</v>
      </c>
      <c r="Q12" s="11"/>
      <c r="R12" s="11"/>
      <c r="S12" s="11"/>
      <c r="T12" s="11"/>
      <c r="U12" s="11"/>
    </row>
    <row r="13" spans="1:21" ht="15" customHeight="1" thickBot="1" x14ac:dyDescent="0.3">
      <c r="A13" s="202"/>
      <c r="B13" s="153"/>
      <c r="C13" s="170"/>
      <c r="D13" s="108" t="s">
        <v>33</v>
      </c>
      <c r="E13" s="204"/>
      <c r="F13" s="78">
        <f>COUNT(F9:F11)</f>
        <v>1</v>
      </c>
      <c r="G13" s="14">
        <f>COUNT(G9:G11)</f>
        <v>0</v>
      </c>
      <c r="H13" s="14">
        <f>COUNT(H9:H11)</f>
        <v>0</v>
      </c>
      <c r="I13" s="14">
        <f>COUNT(I9:I11)</f>
        <v>0</v>
      </c>
      <c r="J13" s="14"/>
      <c r="K13" s="153"/>
      <c r="L13" s="153"/>
      <c r="M13" s="15">
        <f>COUNTIF(M1:M12,"=E")</f>
        <v>0</v>
      </c>
      <c r="N13" s="16">
        <f>COUNTIF(M1:M12,"=V")</f>
        <v>2</v>
      </c>
      <c r="Q13" s="11"/>
      <c r="R13" s="11"/>
      <c r="S13" s="11"/>
      <c r="T13" s="11"/>
      <c r="U13" s="11"/>
    </row>
    <row r="14" spans="1:21" ht="15" customHeight="1" thickBot="1" x14ac:dyDescent="0.3">
      <c r="A14" s="171" t="s">
        <v>34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3"/>
      <c r="Q14" s="11"/>
      <c r="R14" s="11"/>
      <c r="S14" s="11"/>
      <c r="T14" s="11"/>
      <c r="U14" s="11"/>
    </row>
    <row r="15" spans="1:21" ht="30" x14ac:dyDescent="0.25">
      <c r="A15" s="88">
        <v>3</v>
      </c>
      <c r="B15" s="89" t="s">
        <v>102</v>
      </c>
      <c r="C15" s="90" t="s">
        <v>51</v>
      </c>
      <c r="D15" s="91" t="s">
        <v>26</v>
      </c>
      <c r="E15" s="91">
        <v>5</v>
      </c>
      <c r="F15" s="223" t="s">
        <v>52</v>
      </c>
      <c r="G15" s="176"/>
      <c r="H15" s="176"/>
      <c r="I15" s="176"/>
      <c r="J15" s="89"/>
      <c r="K15" s="89">
        <f>SUM(F15:J15)*14</f>
        <v>0</v>
      </c>
      <c r="L15" s="89">
        <f t="shared" ref="L15:L16" si="2">E15*25-K15</f>
        <v>125</v>
      </c>
      <c r="M15" s="176" t="s">
        <v>25</v>
      </c>
      <c r="N15" s="177"/>
      <c r="Q15" s="11"/>
      <c r="R15" s="11"/>
      <c r="S15" s="11"/>
      <c r="T15" s="11"/>
      <c r="U15" s="11"/>
    </row>
    <row r="16" spans="1:21" ht="15.75" customHeight="1" thickBot="1" x14ac:dyDescent="0.3">
      <c r="A16" s="46">
        <v>4</v>
      </c>
      <c r="B16" s="15" t="s">
        <v>103</v>
      </c>
      <c r="C16" s="55" t="s">
        <v>53</v>
      </c>
      <c r="D16" s="20" t="s">
        <v>26</v>
      </c>
      <c r="E16" s="20">
        <v>5</v>
      </c>
      <c r="F16" s="22"/>
      <c r="G16" s="15"/>
      <c r="H16" s="15"/>
      <c r="I16" s="15"/>
      <c r="J16" s="15"/>
      <c r="K16" s="15">
        <f t="shared" ref="K16" si="3">SUM(F16:I16)*14</f>
        <v>0</v>
      </c>
      <c r="L16" s="15">
        <f t="shared" si="2"/>
        <v>125</v>
      </c>
      <c r="M16" s="139" t="s">
        <v>24</v>
      </c>
      <c r="N16" s="150"/>
      <c r="Q16" s="11"/>
      <c r="R16" s="11"/>
      <c r="S16" s="11"/>
      <c r="T16" s="11"/>
      <c r="U16" s="11"/>
    </row>
    <row r="17" spans="2:21" ht="15" customHeight="1" thickBot="1" x14ac:dyDescent="0.3">
      <c r="Q17" s="11"/>
      <c r="R17" s="10"/>
      <c r="S17" s="11"/>
      <c r="T17" s="11"/>
      <c r="U17" s="11"/>
    </row>
    <row r="18" spans="2:21" ht="15" customHeight="1" thickBot="1" x14ac:dyDescent="0.3">
      <c r="B18" s="214" t="s">
        <v>54</v>
      </c>
      <c r="C18" s="215"/>
      <c r="D18" s="81" t="s">
        <v>105</v>
      </c>
      <c r="E18" s="216"/>
      <c r="F18" s="217"/>
      <c r="G18" s="47"/>
      <c r="H18" s="47"/>
      <c r="I18" s="47"/>
      <c r="J18" s="47"/>
      <c r="K18" s="47"/>
      <c r="L18" s="47"/>
      <c r="M18" s="48"/>
      <c r="N18" s="49"/>
      <c r="Q18" s="11"/>
      <c r="R18" s="10"/>
      <c r="S18" s="11"/>
      <c r="T18" s="11"/>
      <c r="U18" s="11"/>
    </row>
    <row r="19" spans="2:21" ht="15" customHeight="1" thickBo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1"/>
      <c r="R19" s="10"/>
      <c r="S19" s="11"/>
      <c r="T19" s="11"/>
      <c r="U19" s="11"/>
    </row>
    <row r="20" spans="2:21" ht="14.45" customHeight="1" x14ac:dyDescent="0.25">
      <c r="B20" s="160" t="s">
        <v>36</v>
      </c>
      <c r="C20" s="38" t="str">
        <f>[1]Sem_I!C22</f>
        <v>Discipline Obligatorii:</v>
      </c>
      <c r="D20" s="163">
        <f>SUM(F9:J10)</f>
        <v>28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5"/>
      <c r="Q20" s="11"/>
      <c r="R20" s="10"/>
      <c r="S20" s="11"/>
      <c r="T20" s="11"/>
      <c r="U20" s="11"/>
    </row>
    <row r="21" spans="2:21" x14ac:dyDescent="0.25">
      <c r="B21" s="161"/>
      <c r="C21" s="39" t="str">
        <f>[1]Sem_I!C23</f>
        <v>Discipline Opționale:</v>
      </c>
      <c r="D21" s="166">
        <v>0</v>
      </c>
      <c r="E21" s="167"/>
      <c r="F21" s="167"/>
      <c r="G21" s="167"/>
      <c r="H21" s="167"/>
      <c r="I21" s="167"/>
      <c r="J21" s="167"/>
      <c r="K21" s="167"/>
      <c r="L21" s="167"/>
      <c r="M21" s="167"/>
      <c r="N21" s="168"/>
    </row>
    <row r="22" spans="2:21" ht="15.75" thickBot="1" x14ac:dyDescent="0.3">
      <c r="B22" s="162"/>
      <c r="C22" s="40" t="str">
        <f>[1]Sem_I!C24</f>
        <v>Discipline Facultative:</v>
      </c>
      <c r="D22" s="169">
        <f>SUM(F15:J16)</f>
        <v>0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70"/>
    </row>
    <row r="23" spans="2:21" x14ac:dyDescent="0.25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2:21" x14ac:dyDescent="0.25">
      <c r="B24" s="3" t="s">
        <v>40</v>
      </c>
      <c r="C24" s="8"/>
      <c r="D24" s="1"/>
      <c r="E24" s="113" t="s">
        <v>41</v>
      </c>
      <c r="F24" s="113"/>
      <c r="G24" s="3"/>
      <c r="H24" s="1"/>
      <c r="I24" s="1"/>
      <c r="J24" s="1"/>
      <c r="K24" s="151" t="s">
        <v>42</v>
      </c>
      <c r="L24" s="151"/>
      <c r="M24" s="151"/>
      <c r="N24" s="151"/>
    </row>
    <row r="25" spans="2:21" ht="15" customHeight="1" x14ac:dyDescent="0.25">
      <c r="B25" s="116" t="str">
        <f>[1]Sem_I!B27</f>
        <v>Mihnea-Cosmin COSTOIU</v>
      </c>
      <c r="C25" s="116"/>
      <c r="D25" s="154" t="str">
        <f>[1]Sem_I!D27</f>
        <v>Radu ȘTEFĂNOIU</v>
      </c>
      <c r="E25" s="154"/>
      <c r="F25" s="154"/>
      <c r="G25" s="154"/>
      <c r="H25" s="154"/>
      <c r="I25" s="154"/>
      <c r="J25" s="67"/>
      <c r="K25" s="175" t="s">
        <v>106</v>
      </c>
      <c r="L25" s="175"/>
      <c r="M25" s="175"/>
      <c r="N25" s="175"/>
    </row>
    <row r="26" spans="2:21" ht="15" customHeight="1" x14ac:dyDescent="0.25">
      <c r="B26" s="1"/>
      <c r="C26" s="1"/>
      <c r="H26" s="3"/>
      <c r="I26" s="3"/>
      <c r="J26" s="3"/>
      <c r="K26" s="1"/>
      <c r="L26" s="1"/>
      <c r="M26" s="1"/>
    </row>
  </sheetData>
  <sheetProtection formatCells="0" formatRows="0" insertRows="0" insertHyperlinks="0" deleteRows="0" sort="0" autoFilter="0" pivotTables="0"/>
  <protectedRanges>
    <protectedRange sqref="A9:XFD10 A15:B16 A18:XFD19" name="Editabil"/>
  </protectedRanges>
  <mergeCells count="42">
    <mergeCell ref="M6:N7"/>
    <mergeCell ref="A8:N8"/>
    <mergeCell ref="C3:G3"/>
    <mergeCell ref="L3:M3"/>
    <mergeCell ref="L1:M1"/>
    <mergeCell ref="B2:C2"/>
    <mergeCell ref="D2:H2"/>
    <mergeCell ref="B25:C25"/>
    <mergeCell ref="D25:I25"/>
    <mergeCell ref="K25:N25"/>
    <mergeCell ref="M9:N9"/>
    <mergeCell ref="M10:N10"/>
    <mergeCell ref="A11:N11"/>
    <mergeCell ref="A14:N14"/>
    <mergeCell ref="F15:I15"/>
    <mergeCell ref="M15:N15"/>
    <mergeCell ref="A12:C13"/>
    <mergeCell ref="E12:E13"/>
    <mergeCell ref="K12:K13"/>
    <mergeCell ref="L12:L13"/>
    <mergeCell ref="B20:B22"/>
    <mergeCell ref="D20:N20"/>
    <mergeCell ref="D21:N21"/>
    <mergeCell ref="D22:N22"/>
    <mergeCell ref="E24:F24"/>
    <mergeCell ref="K24:N24"/>
    <mergeCell ref="A4:B4"/>
    <mergeCell ref="L2:N2"/>
    <mergeCell ref="C1:J1"/>
    <mergeCell ref="M16:N16"/>
    <mergeCell ref="B18:C18"/>
    <mergeCell ref="E18:F18"/>
    <mergeCell ref="C4:J4"/>
    <mergeCell ref="C5:G5"/>
    <mergeCell ref="L5:M5"/>
    <mergeCell ref="A6:A7"/>
    <mergeCell ref="B6:B7"/>
    <mergeCell ref="C6:C7"/>
    <mergeCell ref="D6:D7"/>
    <mergeCell ref="E6:E7"/>
    <mergeCell ref="F6:J6"/>
    <mergeCell ref="K6:L6"/>
  </mergeCells>
  <conditionalFormatting sqref="C1 D2:D3 D5:D10 D12:D26">
    <cfRule type="cellIs" dxfId="2" priority="1" operator="equal">
      <formula>"DS"</formula>
    </cfRule>
    <cfRule type="cellIs" dxfId="1" priority="2" operator="equal">
      <formula>"DA"</formula>
    </cfRule>
    <cfRule type="cellIs" dxfId="0" priority="3" operator="equal">
      <formula>"DC"</formula>
    </cfRule>
  </conditionalFormatting>
  <printOptions horizontalCentered="1" verticalCentered="1"/>
  <pageMargins left="0.15748031496062992" right="0.17" top="0.3" bottom="0.15748031496062992" header="0.31496062992125984" footer="0.15748031496062992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Sem_I</vt:lpstr>
      <vt:lpstr>Sem_II</vt:lpstr>
      <vt:lpstr>Sem_III</vt:lpstr>
      <vt:lpstr>Sem_IV</vt:lpstr>
      <vt:lpstr>Sem_I!Zona_de_imprimat</vt:lpstr>
      <vt:lpstr>Sem_II!Zona_de_imprimat</vt:lpstr>
      <vt:lpstr>Sem_III!Zona_de_imprimat</vt:lpstr>
      <vt:lpstr>Sem_IV!Zona_de_imprimat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2024-09-25T08:16:03Z</cp:lastPrinted>
  <dcterms:created xsi:type="dcterms:W3CDTF">2015-06-05T18:19:34Z</dcterms:created>
  <dcterms:modified xsi:type="dcterms:W3CDTF">2024-09-25T08:19:01Z</dcterms:modified>
  <cp:category/>
  <cp:contentStatus/>
</cp:coreProperties>
</file>