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CANAT\Planuri de invatamint\Planuri invatamant_2024-2025\Planuri master 2024-2025\"/>
    </mc:Choice>
  </mc:AlternateContent>
  <xr:revisionPtr revIDLastSave="0" documentId="13_ncr:1_{B19DCEA3-743C-44AE-84DA-9CB3642B885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em_I" sheetId="14" r:id="rId1"/>
    <sheet name="Sem_II" sheetId="24" r:id="rId2"/>
    <sheet name="Sem_III" sheetId="25" r:id="rId3"/>
    <sheet name="Sem_IV" sheetId="26" r:id="rId4"/>
  </sheets>
  <externalReferences>
    <externalReference r:id="rId5"/>
  </externalReferences>
  <definedNames>
    <definedName name="_xlnm.Print_Area" localSheetId="0">Sem_I!$A$1:$N$27</definedName>
    <definedName name="_xlnm.Print_Area" localSheetId="1">Sem_II!$A$1:$N$28</definedName>
    <definedName name="_xlnm.Print_Area" localSheetId="2">Sem_III!$A$1:$N$29</definedName>
    <definedName name="_xlnm.Print_Area" localSheetId="3">Sem_IV!$A$1:$N$27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4" l="1"/>
  <c r="K26" i="26"/>
  <c r="D26" i="26"/>
  <c r="B26" i="26"/>
  <c r="D23" i="26"/>
  <c r="C23" i="26"/>
  <c r="D22" i="26"/>
  <c r="C22" i="26"/>
  <c r="D21" i="26"/>
  <c r="C21" i="26"/>
  <c r="K17" i="26"/>
  <c r="L17" i="26" s="1"/>
  <c r="K16" i="26"/>
  <c r="L16" i="26" s="1"/>
  <c r="N14" i="26"/>
  <c r="M14" i="26"/>
  <c r="I14" i="26"/>
  <c r="H14" i="26"/>
  <c r="G14" i="26"/>
  <c r="F14" i="26"/>
  <c r="I13" i="26"/>
  <c r="H13" i="26"/>
  <c r="G13" i="26"/>
  <c r="F13" i="26"/>
  <c r="E13" i="26"/>
  <c r="K12" i="26"/>
  <c r="L12" i="26" s="1"/>
  <c r="K10" i="26"/>
  <c r="K9" i="26"/>
  <c r="L9" i="26" s="1"/>
  <c r="K4" i="26"/>
  <c r="C4" i="26"/>
  <c r="K3" i="26"/>
  <c r="C3" i="26"/>
  <c r="L2" i="26"/>
  <c r="K2" i="26"/>
  <c r="K28" i="25"/>
  <c r="D28" i="25"/>
  <c r="B28" i="25"/>
  <c r="D25" i="25"/>
  <c r="C25" i="25"/>
  <c r="D24" i="25"/>
  <c r="C24" i="25"/>
  <c r="D23" i="25"/>
  <c r="C23" i="25"/>
  <c r="K21" i="25"/>
  <c r="L21" i="25" s="1"/>
  <c r="K20" i="25"/>
  <c r="L20" i="25" s="1"/>
  <c r="N18" i="25"/>
  <c r="M18" i="25"/>
  <c r="I18" i="25"/>
  <c r="H18" i="25"/>
  <c r="G18" i="25"/>
  <c r="F18" i="25"/>
  <c r="I17" i="25"/>
  <c r="H17" i="25"/>
  <c r="G17" i="25"/>
  <c r="F17" i="25"/>
  <c r="E17" i="25"/>
  <c r="K15" i="25"/>
  <c r="L15" i="25" s="1"/>
  <c r="K13" i="25"/>
  <c r="L13" i="25" s="1"/>
  <c r="K12" i="25"/>
  <c r="L12" i="25" s="1"/>
  <c r="K11" i="25"/>
  <c r="L11" i="25" s="1"/>
  <c r="K10" i="25"/>
  <c r="L10" i="25" s="1"/>
  <c r="K9" i="25"/>
  <c r="L9" i="25" s="1"/>
  <c r="K4" i="25"/>
  <c r="C4" i="25"/>
  <c r="K3" i="25"/>
  <c r="C3" i="25"/>
  <c r="K2" i="25"/>
  <c r="K13" i="26" l="1"/>
  <c r="L17" i="25"/>
  <c r="K17" i="25"/>
  <c r="L10" i="26"/>
  <c r="L13" i="26" s="1"/>
  <c r="K11" i="24" l="1"/>
  <c r="L11" i="24" s="1"/>
  <c r="K11" i="14"/>
  <c r="L11" i="14" s="1"/>
  <c r="D25" i="24" l="1"/>
  <c r="D24" i="24"/>
  <c r="D23" i="24"/>
  <c r="K21" i="24"/>
  <c r="L21" i="24" s="1"/>
  <c r="K20" i="24"/>
  <c r="L20" i="24" s="1"/>
  <c r="K15" i="24"/>
  <c r="K13" i="24"/>
  <c r="L13" i="24" s="1"/>
  <c r="K12" i="24"/>
  <c r="K10" i="24"/>
  <c r="K9" i="24"/>
  <c r="K15" i="14"/>
  <c r="K9" i="14"/>
  <c r="K10" i="14"/>
  <c r="L10" i="14" s="1"/>
  <c r="K13" i="14"/>
  <c r="L13" i="14" s="1"/>
  <c r="K12" i="14"/>
  <c r="L12" i="14" s="1"/>
  <c r="D24" i="14"/>
  <c r="D22" i="14"/>
  <c r="D23" i="14"/>
  <c r="K20" i="14"/>
  <c r="L20" i="14" s="1"/>
  <c r="C25" i="24" l="1"/>
  <c r="K28" i="24"/>
  <c r="D28" i="24"/>
  <c r="B28" i="24"/>
  <c r="C24" i="24"/>
  <c r="C23" i="24"/>
  <c r="C4" i="24"/>
  <c r="L3" i="24"/>
  <c r="K4" i="24"/>
  <c r="K3" i="24"/>
  <c r="K2" i="24"/>
  <c r="C3" i="24"/>
  <c r="N18" i="24"/>
  <c r="M18" i="24"/>
  <c r="I18" i="24"/>
  <c r="H18" i="24"/>
  <c r="G18" i="24"/>
  <c r="F18" i="24"/>
  <c r="I17" i="24"/>
  <c r="H17" i="24"/>
  <c r="G17" i="24"/>
  <c r="F17" i="24"/>
  <c r="E17" i="24"/>
  <c r="L15" i="24"/>
  <c r="L12" i="24"/>
  <c r="L10" i="24"/>
  <c r="L9" i="24"/>
  <c r="L17" i="24" l="1"/>
  <c r="K17" i="24"/>
  <c r="N18" i="14"/>
  <c r="M18" i="14"/>
  <c r="I18" i="14"/>
  <c r="H18" i="14"/>
  <c r="G18" i="14"/>
  <c r="F18" i="14"/>
  <c r="I17" i="14"/>
  <c r="H17" i="14"/>
  <c r="G17" i="14"/>
  <c r="F17" i="14"/>
  <c r="E17" i="14"/>
  <c r="L15" i="14"/>
  <c r="L9" i="14" l="1"/>
  <c r="L17" i="14" s="1"/>
  <c r="K17" i="14"/>
</calcChain>
</file>

<file path=xl/sharedStrings.xml><?xml version="1.0" encoding="utf-8"?>
<sst xmlns="http://schemas.openxmlformats.org/spreadsheetml/2006/main" count="257" uniqueCount="113">
  <si>
    <t>Plan de învățământ masterat</t>
  </si>
  <si>
    <t>Anul universitar:</t>
  </si>
  <si>
    <t xml:space="preserve">Domeniul: </t>
  </si>
  <si>
    <t>Anul de studii:</t>
  </si>
  <si>
    <t>I</t>
  </si>
  <si>
    <t xml:space="preserve">Programul de studii: </t>
  </si>
  <si>
    <t>Semestrul:</t>
  </si>
  <si>
    <t>Nr.
crt.</t>
  </si>
  <si>
    <t>Codul disciplinei</t>
  </si>
  <si>
    <t xml:space="preserve">Denumirea disciplinei </t>
  </si>
  <si>
    <t>Categorie formativă</t>
  </si>
  <si>
    <t>Nr. ECTS</t>
  </si>
  <si>
    <t>Ore/săptămână</t>
  </si>
  <si>
    <t>Total ore</t>
  </si>
  <si>
    <t>Forma de evaluare</t>
  </si>
  <si>
    <t>C</t>
  </si>
  <si>
    <t>S</t>
  </si>
  <si>
    <t>L</t>
  </si>
  <si>
    <t>P</t>
  </si>
  <si>
    <t>C/P</t>
  </si>
  <si>
    <t>Activități asistate</t>
  </si>
  <si>
    <t>Stud. Ind.</t>
  </si>
  <si>
    <t xml:space="preserve">Discipline Obligatorii (Ob) </t>
  </si>
  <si>
    <t>DS</t>
  </si>
  <si>
    <t>E</t>
  </si>
  <si>
    <t>V</t>
  </si>
  <si>
    <t>DC</t>
  </si>
  <si>
    <t>DA</t>
  </si>
  <si>
    <t>Discipline opționale (Op)</t>
  </si>
  <si>
    <t>Statistici:</t>
  </si>
  <si>
    <t>ECTS/Ore:</t>
  </si>
  <si>
    <t>Ex.</t>
  </si>
  <si>
    <t>Ver.</t>
  </si>
  <si>
    <t>Număr:</t>
  </si>
  <si>
    <t>Discipline facultative (F)</t>
  </si>
  <si>
    <t>Proiectarea și managementul programelor educaționale</t>
  </si>
  <si>
    <t>TOTAL NUMĂR 
DE ORE</t>
  </si>
  <si>
    <t>Discipline Obligatorii:</t>
  </si>
  <si>
    <t>Discipline Opționale:</t>
  </si>
  <si>
    <t>Discipline Facultative:</t>
  </si>
  <si>
    <t>Rector,</t>
  </si>
  <si>
    <t>Decan,</t>
  </si>
  <si>
    <t>Director departament,</t>
  </si>
  <si>
    <t>Mihnea-Cosmin COSTOIU</t>
  </si>
  <si>
    <t>II</t>
  </si>
  <si>
    <t>Psihopedagogia adolescenților, tinerilor și adulților</t>
  </si>
  <si>
    <t>Multimedia în educație</t>
  </si>
  <si>
    <t>Nr. Crt.</t>
  </si>
  <si>
    <t>Didactica domeniului și dezvoltării în didactica specializării (învățământ liceal, postliceal)</t>
  </si>
  <si>
    <t>Sociologia educației</t>
  </si>
  <si>
    <t>Cercetare științifică, practică de cercetare și elaborare de disertație</t>
  </si>
  <si>
    <t>Practică pedagogică de specialitate în învățământul preuniversitar (învățământ liceal, postliceal)</t>
  </si>
  <si>
    <t>42 ore (14 săpt * 3 ore/săpt)</t>
  </si>
  <si>
    <t>Examen de absolvire: Nivelul II</t>
  </si>
  <si>
    <t>Promovarea examenului de disertație</t>
  </si>
  <si>
    <t>Radu ȘTEFĂNOIU</t>
  </si>
  <si>
    <t>10.C.09.L.001</t>
  </si>
  <si>
    <t>10.C.10.L.001</t>
  </si>
  <si>
    <t>10.C.10.L.002</t>
  </si>
  <si>
    <t>10.C.11.L.001</t>
  </si>
  <si>
    <t>10.C.11.L.002</t>
  </si>
  <si>
    <t>Etică și integritate academică</t>
  </si>
  <si>
    <t>10.S.12.O.001</t>
  </si>
  <si>
    <t>10.C.12.L.001</t>
  </si>
  <si>
    <t>10.C.12.L.002</t>
  </si>
  <si>
    <t>10.F.09.O.001</t>
  </si>
  <si>
    <t>10.D.09.O.002</t>
  </si>
  <si>
    <t>10.D.10.O.001</t>
  </si>
  <si>
    <t>10.D.10.O.002</t>
  </si>
  <si>
    <t>10.D.11.O.002</t>
  </si>
  <si>
    <t>10.D.10.O.003</t>
  </si>
  <si>
    <t>10.D.10.A.001</t>
  </si>
  <si>
    <t>10.D.10.A.002</t>
  </si>
  <si>
    <t>10.S.11.O.004</t>
  </si>
  <si>
    <t>Iulian Vasile ANTONIAC</t>
  </si>
  <si>
    <t>10.S.09.O.005</t>
  </si>
  <si>
    <t>Investigarea şi testarea biomaterialelor</t>
  </si>
  <si>
    <t>Ingineria suprafeţelor în biomateriale</t>
  </si>
  <si>
    <t>10.F.09.O.003</t>
  </si>
  <si>
    <t>Metode moderne de procesare a biomaterialelor şi norme GMP</t>
  </si>
  <si>
    <t>10.F.09.O.004</t>
  </si>
  <si>
    <t>Aplicaţii ale microscopiei în studiul biomaterialelor</t>
  </si>
  <si>
    <t>10.D.09.A.001</t>
  </si>
  <si>
    <t>Tehnici și dispozitive medicale în chirurgia cardiovasculară</t>
  </si>
  <si>
    <t>10.D.09.A.002</t>
  </si>
  <si>
    <t>Tehnici şi tehnologii de obţinere a elementelor de protetică dentară</t>
  </si>
  <si>
    <t>10.S.10.O.005</t>
  </si>
  <si>
    <t>Structura şi proprietăţile biomaterialelor</t>
  </si>
  <si>
    <t>Elemente moderne de protetică dentară</t>
  </si>
  <si>
    <t>Analiza şi prelucrarea informatizată a imaginilor medicale</t>
  </si>
  <si>
    <t>10.D.10.O.004</t>
  </si>
  <si>
    <t>Modelare şi simulare în implantologie</t>
  </si>
  <si>
    <t>Prelucrarea şi analiza rezultatelor numerice ale încercărilor şi estimarea incertitudinii de măsurare</t>
  </si>
  <si>
    <t>Procesarea imagisticii medicale</t>
  </si>
  <si>
    <t>10.D.11.O.001</t>
  </si>
  <si>
    <t>Tendinţe noi în implantologia ortopedică</t>
  </si>
  <si>
    <t>Interacţiunea biomaterialelor cu ţesuturile vii</t>
  </si>
  <si>
    <t>10.D.11.O.003</t>
  </si>
  <si>
    <t>Pulberi metalice pentru obținerea implanturilor</t>
  </si>
  <si>
    <t>Analiza explantelor protetice</t>
  </si>
  <si>
    <t>10.S.11.A.001</t>
  </si>
  <si>
    <t>Dispozitive medicale neimplantabile</t>
  </si>
  <si>
    <t>10.S.11.A.002</t>
  </si>
  <si>
    <t>Designul testelor clinice</t>
  </si>
  <si>
    <t>Ştiinţe inginereşti aplicate</t>
  </si>
  <si>
    <t>Biomateriale metalice</t>
  </si>
  <si>
    <t>10 ECTS</t>
  </si>
  <si>
    <t>2024 - 2025</t>
  </si>
  <si>
    <t>10.S.11.O.005</t>
  </si>
  <si>
    <t>Practică de cercetare  III</t>
  </si>
  <si>
    <t>10.C.12.O.002</t>
  </si>
  <si>
    <t>Practică de cercetare I</t>
  </si>
  <si>
    <t>Practică de cercetare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</si>
</sst>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49" xfId="0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61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53" xfId="0" applyBorder="1" applyAlignment="1">
      <alignment horizontal="left" vertical="center" wrapText="1"/>
    </xf>
    <xf numFmtId="0" fontId="6" fillId="0" borderId="22" xfId="0" applyFont="1" applyBorder="1" applyAlignment="1">
      <alignment horizontal="center"/>
    </xf>
    <xf numFmtId="10" fontId="0" fillId="0" borderId="0" xfId="0" applyNumberFormat="1"/>
    <xf numFmtId="10" fontId="4" fillId="0" borderId="0" xfId="0" applyNumberFormat="1" applyFont="1" applyAlignment="1">
      <alignment vertical="center"/>
    </xf>
    <xf numFmtId="0" fontId="0" fillId="0" borderId="33" xfId="0" applyBorder="1" applyAlignment="1">
      <alignment horizontal="center"/>
    </xf>
    <xf numFmtId="0" fontId="0" fillId="0" borderId="63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5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0" borderId="5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textRotation="90" wrapText="1"/>
    </xf>
    <xf numFmtId="0" fontId="1" fillId="2" borderId="35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</cellXfs>
  <cellStyles count="2">
    <cellStyle name="Normal" xfId="0" builtinId="0"/>
    <cellStyle name="Normal 2" xfId="1" xr:uid="{F1ED4C29-A1A8-481B-97CB-BB6785421270}"/>
  </cellStyles>
  <dxfs count="12"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D54DA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00FF99"/>
      <color rgb="FFFFFF99"/>
      <color rgb="FFCD54DA"/>
      <color rgb="FFFFCC66"/>
      <color rgb="FFFF99CC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75827</xdr:colOff>
      <xdr:row>0</xdr:row>
      <xdr:rowOff>0</xdr:rowOff>
    </xdr:from>
    <xdr:to>
      <xdr:col>1</xdr:col>
      <xdr:colOff>841002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29029B4-4D5F-4737-9B66-1A5D054E69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89592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243</xdr:rowOff>
    </xdr:from>
    <xdr:to>
      <xdr:col>12</xdr:col>
      <xdr:colOff>291212</xdr:colOff>
      <xdr:row>0</xdr:row>
      <xdr:rowOff>702224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B356E534-85BE-C938-72F6-D1481AF0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798719" y="243"/>
          <a:ext cx="707931" cy="701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42209</xdr:colOff>
      <xdr:row>0</xdr:row>
      <xdr:rowOff>0</xdr:rowOff>
    </xdr:from>
    <xdr:to>
      <xdr:col>1</xdr:col>
      <xdr:colOff>807384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8B434C9-CB2C-4AF8-BB28-233EA0E95C7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55974" y="0"/>
          <a:ext cx="765175" cy="7530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2805</xdr:colOff>
      <xdr:row>0</xdr:row>
      <xdr:rowOff>0</xdr:rowOff>
    </xdr:from>
    <xdr:to>
      <xdr:col>13</xdr:col>
      <xdr:colOff>57582</xdr:colOff>
      <xdr:row>0</xdr:row>
      <xdr:rowOff>711993</xdr:rowOff>
    </xdr:to>
    <xdr:pic>
      <xdr:nvPicPr>
        <xdr:cNvPr id="4" name="Imagine 3">
          <a:extLst>
            <a:ext uri="{FF2B5EF4-FFF2-40B4-BE49-F238E27FC236}">
              <a16:creationId xmlns:a16="http://schemas.microsoft.com/office/drawing/2014/main" id="{1F3AC8BF-1AA0-89F4-1CB4-58321D5B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01524" y="0"/>
          <a:ext cx="718027" cy="71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61118</xdr:colOff>
      <xdr:row>0</xdr:row>
      <xdr:rowOff>0</xdr:rowOff>
    </xdr:from>
    <xdr:to>
      <xdr:col>1</xdr:col>
      <xdr:colOff>826293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E01F9C8-514B-4C40-9E4A-29F3753861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" r="458"/>
        <a:stretch/>
      </xdr:blipFill>
      <xdr:spPr bwMode="auto">
        <a:xfrm>
          <a:off x="370681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2716</xdr:colOff>
      <xdr:row>0</xdr:row>
      <xdr:rowOff>0</xdr:rowOff>
    </xdr:from>
    <xdr:to>
      <xdr:col>13</xdr:col>
      <xdr:colOff>31680</xdr:colOff>
      <xdr:row>0</xdr:row>
      <xdr:rowOff>701675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A298F419-E922-4081-BCF3-51E480631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3341" y="0"/>
          <a:ext cx="710002" cy="701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13494</xdr:colOff>
      <xdr:row>0</xdr:row>
      <xdr:rowOff>0</xdr:rowOff>
    </xdr:from>
    <xdr:to>
      <xdr:col>1</xdr:col>
      <xdr:colOff>778669</xdr:colOff>
      <xdr:row>1</xdr:row>
      <xdr:rowOff>24674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5757780-2EA6-4160-8FEA-FD4A55CCBA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" r="738"/>
        <a:stretch/>
      </xdr:blipFill>
      <xdr:spPr bwMode="auto">
        <a:xfrm>
          <a:off x="323057" y="0"/>
          <a:ext cx="765175" cy="7509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4941</xdr:colOff>
      <xdr:row>0</xdr:row>
      <xdr:rowOff>0</xdr:rowOff>
    </xdr:from>
    <xdr:to>
      <xdr:col>12</xdr:col>
      <xdr:colOff>356276</xdr:colOff>
      <xdr:row>0</xdr:row>
      <xdr:rowOff>714375</xdr:rowOff>
    </xdr:to>
    <xdr:pic>
      <xdr:nvPicPr>
        <xdr:cNvPr id="3" name="Imagine 3">
          <a:extLst>
            <a:ext uri="{FF2B5EF4-FFF2-40B4-BE49-F238E27FC236}">
              <a16:creationId xmlns:a16="http://schemas.microsoft.com/office/drawing/2014/main" id="{8BF4C6A1-B155-4140-9333-34F1508A5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15566" y="0"/>
          <a:ext cx="72281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SIA_BM.xlsx" TargetMode="External"/><Relationship Id="rId1" Type="http://schemas.openxmlformats.org/officeDocument/2006/relationships/externalLinkPath" Target="file:///C:\Personal%20Files\ElectroSurF_Cloud_Station\00_Decanat\Managementul%20calitatii\Planuri%20invatamant\Planuri%20invatamant%202023%202027\0_pt_print\master\2023_25_Pli_M_10_FSIM_SIA_B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m_I"/>
      <sheetName val="Sem_II"/>
      <sheetName val="Sem_III"/>
      <sheetName val="Sem_IV"/>
    </sheetNames>
    <sheetDataSet>
      <sheetData sheetId="0">
        <row r="2">
          <cell r="K2" t="str">
            <v>Anul universitar:</v>
          </cell>
        </row>
        <row r="3">
          <cell r="C3" t="str">
            <v>Ştiinţe inginereşti aplicate</v>
          </cell>
          <cell r="K3" t="str">
            <v>Anul de studii:</v>
          </cell>
        </row>
        <row r="4">
          <cell r="C4" t="str">
            <v>Biomateriale metalice</v>
          </cell>
          <cell r="K4" t="str">
            <v>Semestrul:</v>
          </cell>
        </row>
        <row r="22">
          <cell r="C22" t="str">
            <v>Discipline Obligatorii:</v>
          </cell>
        </row>
        <row r="23">
          <cell r="C23" t="str">
            <v>Discipline Opționale:</v>
          </cell>
        </row>
        <row r="24">
          <cell r="C24" t="str">
            <v>Discipline Facultative:</v>
          </cell>
        </row>
        <row r="27">
          <cell r="B27" t="str">
            <v>Mihnea-Cosmin COSTOIU</v>
          </cell>
          <cell r="D27" t="str">
            <v>Radu ȘTEFĂNOIU</v>
          </cell>
          <cell r="K27" t="str">
            <v>Iulian Vasile ANTONIAC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3BE32-8DF2-44C3-A713-418DBA80BDDC}">
  <dimension ref="A1:V28"/>
  <sheetViews>
    <sheetView zoomScale="85" zoomScaleNormal="85" zoomScaleSheetLayoutView="70" workbookViewId="0">
      <selection activeCell="C12" sqref="C12"/>
    </sheetView>
  </sheetViews>
  <sheetFormatPr defaultRowHeight="15" x14ac:dyDescent="0.25"/>
  <cols>
    <col min="1" max="1" width="4.7109375" style="5" customWidth="1"/>
    <col min="2" max="2" width="14.7109375" customWidth="1"/>
    <col min="3" max="3" width="81.28515625" customWidth="1"/>
    <col min="4" max="4" width="10.42578125" customWidth="1"/>
    <col min="5" max="5" width="6" customWidth="1"/>
    <col min="6" max="10" width="3.42578125" customWidth="1"/>
    <col min="11" max="11" width="9.28515625" customWidth="1"/>
    <col min="12" max="12" width="6.140625" customWidth="1"/>
    <col min="13" max="14" width="4.7109375" style="5" customWidth="1"/>
    <col min="21" max="21" width="10.140625" customWidth="1"/>
  </cols>
  <sheetData>
    <row r="1" spans="1:22" ht="57" customHeight="1" x14ac:dyDescent="0.3">
      <c r="B1" s="2"/>
      <c r="C1" s="171" t="s">
        <v>0</v>
      </c>
      <c r="D1" s="171"/>
      <c r="E1" s="171"/>
      <c r="F1" s="171"/>
      <c r="G1" s="171"/>
      <c r="H1" s="171"/>
      <c r="I1" s="171"/>
      <c r="J1" s="171"/>
      <c r="K1" s="4"/>
      <c r="L1" s="159"/>
      <c r="M1" s="159"/>
      <c r="Q1" s="72"/>
      <c r="R1" s="72"/>
      <c r="S1" s="72"/>
      <c r="T1" s="72"/>
      <c r="U1" s="72"/>
    </row>
    <row r="2" spans="1:22" ht="15" customHeight="1" x14ac:dyDescent="0.25">
      <c r="B2" s="115"/>
      <c r="C2" s="115"/>
      <c r="D2" s="111"/>
      <c r="E2" s="111"/>
      <c r="F2" s="111"/>
      <c r="G2" s="111"/>
      <c r="H2" s="111"/>
      <c r="K2" s="7" t="s">
        <v>1</v>
      </c>
      <c r="L2" s="111" t="s">
        <v>107</v>
      </c>
      <c r="M2" s="111"/>
      <c r="N2" s="111"/>
      <c r="Q2" s="73"/>
      <c r="R2" s="73"/>
      <c r="S2" s="73"/>
      <c r="T2" s="73"/>
      <c r="U2" s="73"/>
    </row>
    <row r="3" spans="1:22" x14ac:dyDescent="0.25">
      <c r="B3" s="6" t="s">
        <v>2</v>
      </c>
      <c r="C3" s="115" t="s">
        <v>104</v>
      </c>
      <c r="D3" s="115"/>
      <c r="E3" s="115"/>
      <c r="F3" s="115"/>
      <c r="G3" s="115"/>
      <c r="K3" s="7" t="s">
        <v>3</v>
      </c>
      <c r="L3" s="115" t="s">
        <v>4</v>
      </c>
      <c r="M3" s="115"/>
      <c r="Q3" s="73"/>
      <c r="R3" s="73"/>
      <c r="S3" s="73"/>
      <c r="T3" s="73"/>
      <c r="U3" s="73"/>
    </row>
    <row r="4" spans="1:22" ht="15" customHeight="1" x14ac:dyDescent="0.25">
      <c r="A4" s="111" t="s">
        <v>5</v>
      </c>
      <c r="B4" s="111"/>
      <c r="C4" s="115" t="s">
        <v>105</v>
      </c>
      <c r="D4" s="115"/>
      <c r="E4" s="115"/>
      <c r="F4" s="115"/>
      <c r="G4" s="115"/>
      <c r="K4" s="7" t="s">
        <v>6</v>
      </c>
      <c r="L4" s="115" t="s">
        <v>4</v>
      </c>
      <c r="M4" s="115"/>
      <c r="Q4" s="73"/>
      <c r="R4" s="73"/>
      <c r="S4" s="73"/>
      <c r="T4" s="73"/>
      <c r="U4" s="73"/>
    </row>
    <row r="5" spans="1:22" s="32" customFormat="1" ht="12" customHeight="1" thickBot="1" x14ac:dyDescent="0.25">
      <c r="A5" s="29"/>
      <c r="B5" s="30"/>
      <c r="C5" s="31"/>
      <c r="D5" s="31"/>
      <c r="E5" s="31"/>
      <c r="F5" s="31"/>
      <c r="G5" s="31"/>
      <c r="K5" s="33"/>
      <c r="L5" s="34"/>
      <c r="M5" s="31"/>
      <c r="N5" s="29"/>
      <c r="Q5" s="73"/>
      <c r="R5" s="73"/>
      <c r="S5" s="73"/>
      <c r="T5" s="73"/>
      <c r="U5" s="73"/>
    </row>
    <row r="6" spans="1:22" s="1" customFormat="1" ht="20.100000000000001" customHeight="1" x14ac:dyDescent="0.25">
      <c r="A6" s="167" t="s">
        <v>7</v>
      </c>
      <c r="B6" s="163" t="s">
        <v>8</v>
      </c>
      <c r="C6" s="163" t="s">
        <v>9</v>
      </c>
      <c r="D6" s="163" t="s">
        <v>10</v>
      </c>
      <c r="E6" s="165" t="s">
        <v>11</v>
      </c>
      <c r="F6" s="156" t="s">
        <v>12</v>
      </c>
      <c r="G6" s="157"/>
      <c r="H6" s="157"/>
      <c r="I6" s="157"/>
      <c r="J6" s="158"/>
      <c r="K6" s="163" t="s">
        <v>13</v>
      </c>
      <c r="L6" s="163"/>
      <c r="M6" s="163" t="s">
        <v>14</v>
      </c>
      <c r="N6" s="169"/>
      <c r="Q6" s="73"/>
      <c r="R6" s="73"/>
      <c r="S6" s="73"/>
      <c r="T6" s="73"/>
      <c r="U6" s="73"/>
    </row>
    <row r="7" spans="1:22" ht="30.75" thickBot="1" x14ac:dyDescent="0.3">
      <c r="A7" s="168"/>
      <c r="B7" s="164"/>
      <c r="C7" s="164"/>
      <c r="D7" s="164"/>
      <c r="E7" s="166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7" t="s">
        <v>20</v>
      </c>
      <c r="L7" s="107" t="s">
        <v>21</v>
      </c>
      <c r="M7" s="164"/>
      <c r="N7" s="170"/>
      <c r="Q7" s="73"/>
      <c r="R7" s="73"/>
      <c r="S7" s="73"/>
      <c r="T7" s="73"/>
      <c r="U7" s="73"/>
    </row>
    <row r="8" spans="1:22" ht="15.75" thickBot="1" x14ac:dyDescent="0.3">
      <c r="A8" s="160" t="s">
        <v>22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  <c r="Q8" s="73"/>
      <c r="R8" s="73"/>
      <c r="S8" s="73"/>
      <c r="T8" s="73"/>
      <c r="U8" s="73"/>
    </row>
    <row r="9" spans="1:22" ht="20.100000000000001" customHeight="1" x14ac:dyDescent="0.25">
      <c r="A9" s="44">
        <v>1</v>
      </c>
      <c r="B9" s="18" t="s">
        <v>65</v>
      </c>
      <c r="C9" s="55" t="s">
        <v>76</v>
      </c>
      <c r="D9" s="24" t="s">
        <v>27</v>
      </c>
      <c r="E9" s="24">
        <v>4</v>
      </c>
      <c r="F9" s="25">
        <v>1</v>
      </c>
      <c r="G9" s="18"/>
      <c r="H9" s="18">
        <v>1</v>
      </c>
      <c r="I9" s="18"/>
      <c r="J9" s="18"/>
      <c r="K9" s="18">
        <f t="shared" ref="K9:K13" si="0">SUM(F9:J9)*14</f>
        <v>28</v>
      </c>
      <c r="L9" s="18">
        <f t="shared" ref="L9:L13" si="1">E9*25-K9</f>
        <v>72</v>
      </c>
      <c r="M9" s="142" t="s">
        <v>24</v>
      </c>
      <c r="N9" s="143"/>
      <c r="Q9" s="73"/>
      <c r="R9" s="73"/>
      <c r="S9" s="73"/>
      <c r="T9" s="73"/>
      <c r="U9" s="73"/>
    </row>
    <row r="10" spans="1:22" ht="20.100000000000001" customHeight="1" x14ac:dyDescent="0.25">
      <c r="A10" s="42">
        <v>2</v>
      </c>
      <c r="B10" s="19" t="s">
        <v>66</v>
      </c>
      <c r="C10" s="56" t="s">
        <v>77</v>
      </c>
      <c r="D10" s="20" t="s">
        <v>27</v>
      </c>
      <c r="E10" s="20">
        <v>4</v>
      </c>
      <c r="F10" s="22">
        <v>2</v>
      </c>
      <c r="G10" s="19"/>
      <c r="H10" s="19">
        <v>1</v>
      </c>
      <c r="I10" s="19"/>
      <c r="J10" s="19"/>
      <c r="K10" s="19">
        <f t="shared" si="0"/>
        <v>42</v>
      </c>
      <c r="L10" s="19">
        <f t="shared" si="1"/>
        <v>58</v>
      </c>
      <c r="M10" s="140" t="s">
        <v>24</v>
      </c>
      <c r="N10" s="141"/>
      <c r="Q10" s="73"/>
      <c r="R10" s="73"/>
      <c r="S10" s="73"/>
      <c r="T10" s="73"/>
      <c r="U10" s="73"/>
    </row>
    <row r="11" spans="1:22" ht="20.100000000000001" customHeight="1" x14ac:dyDescent="0.25">
      <c r="A11" s="42">
        <v>3</v>
      </c>
      <c r="B11" s="19" t="s">
        <v>78</v>
      </c>
      <c r="C11" s="56" t="s">
        <v>79</v>
      </c>
      <c r="D11" s="20" t="s">
        <v>23</v>
      </c>
      <c r="E11" s="20">
        <v>4</v>
      </c>
      <c r="F11" s="22">
        <v>1</v>
      </c>
      <c r="G11" s="19"/>
      <c r="H11" s="19">
        <v>1</v>
      </c>
      <c r="I11" s="19"/>
      <c r="J11" s="19"/>
      <c r="K11" s="19">
        <f t="shared" si="0"/>
        <v>28</v>
      </c>
      <c r="L11" s="19">
        <f t="shared" si="1"/>
        <v>72</v>
      </c>
      <c r="M11" s="140" t="s">
        <v>24</v>
      </c>
      <c r="N11" s="141"/>
      <c r="Q11" s="73"/>
      <c r="R11" s="73"/>
      <c r="S11" s="73"/>
      <c r="T11" s="91"/>
      <c r="U11" s="73"/>
    </row>
    <row r="12" spans="1:22" ht="20.100000000000001" customHeight="1" x14ac:dyDescent="0.25">
      <c r="A12" s="42">
        <v>4</v>
      </c>
      <c r="B12" s="19" t="s">
        <v>80</v>
      </c>
      <c r="C12" s="56" t="s">
        <v>81</v>
      </c>
      <c r="D12" s="20" t="s">
        <v>27</v>
      </c>
      <c r="E12" s="20">
        <v>4</v>
      </c>
      <c r="F12" s="22">
        <v>2</v>
      </c>
      <c r="G12" s="19"/>
      <c r="H12" s="19">
        <v>2</v>
      </c>
      <c r="I12" s="19"/>
      <c r="J12" s="19"/>
      <c r="K12" s="19">
        <f t="shared" si="0"/>
        <v>56</v>
      </c>
      <c r="L12" s="19">
        <f t="shared" si="1"/>
        <v>44</v>
      </c>
      <c r="M12" s="140" t="s">
        <v>24</v>
      </c>
      <c r="N12" s="141"/>
      <c r="Q12" s="73"/>
      <c r="R12" s="73"/>
      <c r="S12" s="73"/>
      <c r="T12" s="91"/>
      <c r="U12" s="73"/>
    </row>
    <row r="13" spans="1:22" ht="20.100000000000001" customHeight="1" thickBot="1" x14ac:dyDescent="0.3">
      <c r="A13" s="92">
        <v>5</v>
      </c>
      <c r="B13" s="54" t="s">
        <v>75</v>
      </c>
      <c r="C13" s="71" t="s">
        <v>111</v>
      </c>
      <c r="D13" s="68" t="s">
        <v>27</v>
      </c>
      <c r="E13" s="68">
        <v>10</v>
      </c>
      <c r="F13" s="93"/>
      <c r="G13" s="54"/>
      <c r="H13" s="54"/>
      <c r="I13" s="54"/>
      <c r="J13" s="54">
        <v>12</v>
      </c>
      <c r="K13" s="54">
        <f t="shared" si="0"/>
        <v>168</v>
      </c>
      <c r="L13" s="54">
        <f t="shared" si="1"/>
        <v>82</v>
      </c>
      <c r="M13" s="138" t="s">
        <v>25</v>
      </c>
      <c r="N13" s="139"/>
      <c r="Q13" s="73"/>
      <c r="R13" s="73"/>
      <c r="S13" s="73"/>
      <c r="T13" s="91"/>
      <c r="U13" s="73"/>
      <c r="V13" s="90"/>
    </row>
    <row r="14" spans="1:22" ht="20.100000000000001" customHeight="1" thickBot="1" x14ac:dyDescent="0.3">
      <c r="A14" s="149" t="s">
        <v>28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  <c r="Q14" s="73"/>
      <c r="R14" s="73"/>
      <c r="S14" s="73"/>
      <c r="T14" s="73"/>
      <c r="U14" s="73"/>
      <c r="V14" s="90"/>
    </row>
    <row r="15" spans="1:22" ht="20.100000000000001" customHeight="1" x14ac:dyDescent="0.25">
      <c r="A15" s="44">
        <v>6</v>
      </c>
      <c r="B15" s="18" t="s">
        <v>82</v>
      </c>
      <c r="C15" s="109" t="s">
        <v>83</v>
      </c>
      <c r="D15" s="147" t="s">
        <v>27</v>
      </c>
      <c r="E15" s="147">
        <v>4</v>
      </c>
      <c r="F15" s="152">
        <v>1</v>
      </c>
      <c r="G15" s="154"/>
      <c r="H15" s="154">
        <v>2</v>
      </c>
      <c r="I15" s="154"/>
      <c r="J15" s="154"/>
      <c r="K15" s="142">
        <f>SUM(F15:J15)*14</f>
        <v>42</v>
      </c>
      <c r="L15" s="142">
        <f>E15*25-K15</f>
        <v>58</v>
      </c>
      <c r="M15" s="142" t="s">
        <v>25</v>
      </c>
      <c r="N15" s="143"/>
      <c r="Q15" s="73"/>
      <c r="R15" s="73"/>
      <c r="S15" s="73"/>
      <c r="T15" s="73"/>
      <c r="U15" s="73"/>
      <c r="V15" s="90"/>
    </row>
    <row r="16" spans="1:22" ht="20.100000000000001" customHeight="1" thickBot="1" x14ac:dyDescent="0.3">
      <c r="A16" s="43">
        <v>7</v>
      </c>
      <c r="B16" s="16" t="s">
        <v>84</v>
      </c>
      <c r="C16" s="57" t="s">
        <v>85</v>
      </c>
      <c r="D16" s="148"/>
      <c r="E16" s="148"/>
      <c r="F16" s="153"/>
      <c r="G16" s="155"/>
      <c r="H16" s="155"/>
      <c r="I16" s="155"/>
      <c r="J16" s="155"/>
      <c r="K16" s="144"/>
      <c r="L16" s="144"/>
      <c r="M16" s="144"/>
      <c r="N16" s="145"/>
      <c r="Q16" s="73"/>
      <c r="R16" s="73"/>
      <c r="S16" s="73"/>
      <c r="T16" s="73"/>
      <c r="U16" s="73"/>
    </row>
    <row r="17" spans="1:21" x14ac:dyDescent="0.25">
      <c r="A17" s="112" t="s">
        <v>29</v>
      </c>
      <c r="B17" s="111"/>
      <c r="C17" s="111"/>
      <c r="D17" s="58" t="s">
        <v>30</v>
      </c>
      <c r="E17" s="133">
        <f>SUM(E9:E16)</f>
        <v>30</v>
      </c>
      <c r="F17" s="52">
        <f>SUM(F9:F16)</f>
        <v>7</v>
      </c>
      <c r="G17" s="52">
        <f>SUM(G9:G16)</f>
        <v>0</v>
      </c>
      <c r="H17" s="52">
        <f>SUM(H9:H16)</f>
        <v>7</v>
      </c>
      <c r="I17" s="52">
        <f>SUM(I9:I16)</f>
        <v>0</v>
      </c>
      <c r="J17" s="52"/>
      <c r="K17" s="134">
        <f>SUM(K9:K16)</f>
        <v>364</v>
      </c>
      <c r="L17" s="134">
        <f>SUM(L9:L16)</f>
        <v>386</v>
      </c>
      <c r="M17" s="52" t="s">
        <v>31</v>
      </c>
      <c r="N17" s="53" t="s">
        <v>32</v>
      </c>
      <c r="Q17" s="73"/>
      <c r="R17" s="73"/>
      <c r="S17" s="73"/>
      <c r="T17" s="73"/>
      <c r="U17" s="73"/>
    </row>
    <row r="18" spans="1:21" ht="15.75" thickBot="1" x14ac:dyDescent="0.3">
      <c r="A18" s="113"/>
      <c r="B18" s="114"/>
      <c r="C18" s="114"/>
      <c r="D18" s="14" t="s">
        <v>33</v>
      </c>
      <c r="E18" s="127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28"/>
      <c r="L18" s="128"/>
      <c r="M18" s="16">
        <f>COUNTIF(M1:M17,"=E")</f>
        <v>4</v>
      </c>
      <c r="N18" s="17">
        <f>COUNTIF(M1:M17,"=V")</f>
        <v>2</v>
      </c>
      <c r="Q18" s="73"/>
      <c r="R18" s="73"/>
      <c r="S18" s="73"/>
      <c r="T18" s="73"/>
      <c r="U18" s="73"/>
    </row>
    <row r="19" spans="1:21" ht="15" customHeight="1" thickBot="1" x14ac:dyDescent="0.3">
      <c r="A19" s="130" t="s">
        <v>34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2"/>
      <c r="Q19" s="73"/>
      <c r="R19" s="10"/>
      <c r="S19" s="73"/>
      <c r="T19" s="73"/>
      <c r="U19" s="73"/>
    </row>
    <row r="20" spans="1:21" ht="20.100000000000001" customHeight="1" thickBot="1" x14ac:dyDescent="0.3">
      <c r="A20" s="47">
        <v>8</v>
      </c>
      <c r="B20" s="16" t="s">
        <v>56</v>
      </c>
      <c r="C20" s="57" t="s">
        <v>35</v>
      </c>
      <c r="D20" s="59" t="s">
        <v>26</v>
      </c>
      <c r="E20" s="21">
        <v>5</v>
      </c>
      <c r="F20" s="23">
        <v>2</v>
      </c>
      <c r="G20" s="16">
        <v>1</v>
      </c>
      <c r="H20" s="16"/>
      <c r="I20" s="16"/>
      <c r="J20" s="16"/>
      <c r="K20" s="16">
        <f>SUM(F20:I20)*14</f>
        <v>42</v>
      </c>
      <c r="L20" s="16">
        <f>E20*25-K20</f>
        <v>83</v>
      </c>
      <c r="M20" s="116" t="s">
        <v>24</v>
      </c>
      <c r="N20" s="117"/>
      <c r="Q20" s="73"/>
      <c r="R20" s="10"/>
      <c r="S20" s="74"/>
      <c r="T20" s="74"/>
      <c r="U20" s="74"/>
    </row>
    <row r="21" spans="1:21" ht="15.75" customHeight="1" thickBo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Q21" s="28"/>
      <c r="R21" s="10"/>
      <c r="S21" s="27"/>
      <c r="T21" s="27"/>
      <c r="U21" s="27"/>
    </row>
    <row r="22" spans="1:21" ht="15.75" customHeight="1" x14ac:dyDescent="0.25">
      <c r="B22" s="118" t="s">
        <v>36</v>
      </c>
      <c r="C22" s="39" t="s">
        <v>37</v>
      </c>
      <c r="D22" s="121">
        <f>SUM(F9:J13)</f>
        <v>23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3"/>
      <c r="Q22" s="28"/>
      <c r="R22" s="10"/>
      <c r="S22" s="27"/>
      <c r="T22" s="27"/>
      <c r="U22" s="27"/>
    </row>
    <row r="23" spans="1:21" ht="15.75" customHeight="1" x14ac:dyDescent="0.25">
      <c r="B23" s="119"/>
      <c r="C23" s="40" t="s">
        <v>38</v>
      </c>
      <c r="D23" s="124">
        <f>SUM(F15:J16)</f>
        <v>3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Q23" s="28"/>
      <c r="R23" s="10"/>
      <c r="S23" s="27"/>
      <c r="T23" s="27"/>
      <c r="U23" s="27"/>
    </row>
    <row r="24" spans="1:21" ht="15.75" customHeight="1" thickBot="1" x14ac:dyDescent="0.3">
      <c r="B24" s="120"/>
      <c r="C24" s="41" t="s">
        <v>39</v>
      </c>
      <c r="D24" s="127">
        <f>SUM(F20:J20)</f>
        <v>3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Q24" s="28"/>
      <c r="R24" s="10"/>
      <c r="S24" s="27"/>
      <c r="T24" s="27"/>
      <c r="U24" s="27"/>
    </row>
    <row r="25" spans="1:21" s="32" customFormat="1" ht="15.75" customHeight="1" x14ac:dyDescent="0.2">
      <c r="A25" s="2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Q25" s="36"/>
      <c r="R25" s="37"/>
      <c r="S25" s="38"/>
      <c r="T25" s="38"/>
      <c r="U25" s="38"/>
    </row>
    <row r="26" spans="1:21" ht="18" customHeight="1" x14ac:dyDescent="0.25">
      <c r="B26" s="3" t="s">
        <v>40</v>
      </c>
      <c r="C26" s="8"/>
      <c r="D26" s="1"/>
      <c r="E26" s="111" t="s">
        <v>41</v>
      </c>
      <c r="F26" s="111"/>
      <c r="G26" s="3"/>
      <c r="H26" s="1"/>
      <c r="I26" s="1"/>
      <c r="J26" s="1"/>
      <c r="K26" s="146" t="s">
        <v>42</v>
      </c>
      <c r="L26" s="146"/>
      <c r="M26" s="146"/>
      <c r="N26" s="146"/>
      <c r="Q26" s="11"/>
      <c r="R26" s="10"/>
      <c r="S26" s="137"/>
      <c r="T26" s="137"/>
      <c r="U26" s="137"/>
    </row>
    <row r="27" spans="1:21" ht="15" customHeight="1" x14ac:dyDescent="0.25">
      <c r="B27" s="115" t="s">
        <v>43</v>
      </c>
      <c r="C27" s="115"/>
      <c r="D27" s="136" t="s">
        <v>55</v>
      </c>
      <c r="E27" s="136"/>
      <c r="F27" s="136"/>
      <c r="G27" s="136"/>
      <c r="H27" s="136"/>
      <c r="I27" s="136"/>
      <c r="J27" s="69"/>
      <c r="K27" s="135" t="s">
        <v>74</v>
      </c>
      <c r="L27" s="135"/>
      <c r="M27" s="135"/>
      <c r="N27" s="135"/>
      <c r="Q27" s="11"/>
      <c r="R27" s="10"/>
      <c r="S27" s="11"/>
      <c r="T27" s="11"/>
      <c r="U27" s="11"/>
    </row>
    <row r="28" spans="1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sheetProtection formatCells="0" formatRows="0" insertRows="0" insertHyperlinks="0" deleteRows="0" sort="0" autoFilter="0" pivotTables="0"/>
  <protectedRanges>
    <protectedRange sqref="C3:G4 D2 L1:M2 K27 A16:XFD16 D27 A20:B20 A9:XFD13 A15:U15 W15:XFD15 V14:V15" name="Editabil"/>
  </protectedRanges>
  <mergeCells count="51">
    <mergeCell ref="L1:M1"/>
    <mergeCell ref="B2:C2"/>
    <mergeCell ref="D2:H2"/>
    <mergeCell ref="A8:N8"/>
    <mergeCell ref="C4:G4"/>
    <mergeCell ref="B6:B7"/>
    <mergeCell ref="C6:C7"/>
    <mergeCell ref="D6:D7"/>
    <mergeCell ref="E6:E7"/>
    <mergeCell ref="A6:A7"/>
    <mergeCell ref="L4:M4"/>
    <mergeCell ref="K6:L6"/>
    <mergeCell ref="M6:N7"/>
    <mergeCell ref="C1:J1"/>
    <mergeCell ref="E15:E16"/>
    <mergeCell ref="C3:G3"/>
    <mergeCell ref="L3:M3"/>
    <mergeCell ref="A14:N14"/>
    <mergeCell ref="D15:D16"/>
    <mergeCell ref="F15:F16"/>
    <mergeCell ref="G15:G16"/>
    <mergeCell ref="L15:L16"/>
    <mergeCell ref="H15:H16"/>
    <mergeCell ref="I15:I16"/>
    <mergeCell ref="K15:K16"/>
    <mergeCell ref="F6:J6"/>
    <mergeCell ref="J15:J16"/>
    <mergeCell ref="S26:U26"/>
    <mergeCell ref="M13:N13"/>
    <mergeCell ref="M10:N10"/>
    <mergeCell ref="M12:N12"/>
    <mergeCell ref="M15:N16"/>
    <mergeCell ref="K26:N26"/>
    <mergeCell ref="L17:L18"/>
    <mergeCell ref="M11:N11"/>
    <mergeCell ref="L2:N2"/>
    <mergeCell ref="A4:B4"/>
    <mergeCell ref="A17:C18"/>
    <mergeCell ref="B27:C27"/>
    <mergeCell ref="M20:N20"/>
    <mergeCell ref="B22:B24"/>
    <mergeCell ref="D22:N22"/>
    <mergeCell ref="D23:N23"/>
    <mergeCell ref="D24:N24"/>
    <mergeCell ref="A19:N19"/>
    <mergeCell ref="E17:E18"/>
    <mergeCell ref="K17:K18"/>
    <mergeCell ref="K27:N27"/>
    <mergeCell ref="E26:F26"/>
    <mergeCell ref="D27:I27"/>
    <mergeCell ref="M9:N9"/>
  </mergeCells>
  <conditionalFormatting sqref="C1 D2:D15 D17:D27">
    <cfRule type="cellIs" dxfId="11" priority="4" stopIfTrue="1" operator="equal">
      <formula>"DS"</formula>
    </cfRule>
    <cfRule type="cellIs" dxfId="10" priority="8" operator="equal">
      <formula>"DA"</formula>
    </cfRule>
    <cfRule type="cellIs" dxfId="9" priority="10" operator="equal">
      <formula>"DC"</formula>
    </cfRule>
  </conditionalFormatting>
  <printOptions horizontalCentered="1" verticalCentered="1"/>
  <pageMargins left="0.15748031496062992" right="0.23622047244094491" top="0.26" bottom="0.19685039370078741" header="0.17" footer="0.15748031496062992"/>
  <pageSetup paperSize="9" scale="89" fitToWidth="0" orientation="landscape" r:id="rId1"/>
  <ignoredErrors>
    <ignoredError sqref="K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66CD-7B21-4F7E-932C-50632605B570}">
  <dimension ref="A1:U30"/>
  <sheetViews>
    <sheetView zoomScale="85" zoomScaleNormal="85" zoomScaleSheetLayoutView="70" workbookViewId="0">
      <selection activeCell="C11" sqref="C11"/>
    </sheetView>
  </sheetViews>
  <sheetFormatPr defaultRowHeight="15" x14ac:dyDescent="0.25"/>
  <cols>
    <col min="1" max="1" width="4.7109375" style="5" customWidth="1"/>
    <col min="2" max="2" width="15.7109375" customWidth="1"/>
    <col min="3" max="3" width="73.28515625" customWidth="1"/>
    <col min="4" max="4" width="10.42578125" customWidth="1"/>
    <col min="5" max="5" width="6" customWidth="1"/>
    <col min="6" max="10" width="3.5703125" customWidth="1"/>
    <col min="11" max="11" width="8.5703125" customWidth="1"/>
    <col min="12" max="12" width="5.140625" customWidth="1"/>
    <col min="13" max="13" width="4.7109375" style="5" customWidth="1"/>
    <col min="14" max="14" width="5" style="5" customWidth="1"/>
    <col min="21" max="21" width="10.140625" customWidth="1"/>
  </cols>
  <sheetData>
    <row r="1" spans="1:21" ht="57" customHeight="1" x14ac:dyDescent="0.3">
      <c r="B1" s="2"/>
      <c r="C1" s="171" t="s">
        <v>0</v>
      </c>
      <c r="D1" s="171"/>
      <c r="E1" s="171"/>
      <c r="F1" s="171"/>
      <c r="G1" s="171"/>
      <c r="H1" s="171"/>
      <c r="I1" s="171"/>
      <c r="J1" s="171"/>
      <c r="K1" s="4"/>
      <c r="L1" s="159"/>
      <c r="M1" s="159"/>
      <c r="Q1" s="72"/>
      <c r="R1" s="72"/>
      <c r="S1" s="72"/>
      <c r="T1" s="72"/>
      <c r="U1" s="72"/>
    </row>
    <row r="2" spans="1:21" ht="15" customHeight="1" x14ac:dyDescent="0.25">
      <c r="B2" s="115"/>
      <c r="C2" s="115"/>
      <c r="D2" s="111"/>
      <c r="E2" s="111"/>
      <c r="F2" s="111"/>
      <c r="G2" s="111"/>
      <c r="H2" s="111"/>
      <c r="K2" s="7" t="str">
        <f>Sem_I!K2</f>
        <v>Anul universitar:</v>
      </c>
      <c r="L2" s="111" t="str">
        <f>Sem_I!L2</f>
        <v>2024 - 2025</v>
      </c>
      <c r="M2" s="111"/>
      <c r="N2" s="111"/>
      <c r="Q2" s="73"/>
      <c r="R2" s="73"/>
      <c r="S2" s="73"/>
      <c r="T2" s="73"/>
      <c r="U2" s="73"/>
    </row>
    <row r="3" spans="1:21" x14ac:dyDescent="0.25">
      <c r="B3" s="6" t="s">
        <v>2</v>
      </c>
      <c r="C3" s="115" t="str">
        <f>Sem_I!C3</f>
        <v>Ştiinţe inginereşti aplicate</v>
      </c>
      <c r="D3" s="115"/>
      <c r="E3" s="115"/>
      <c r="F3" s="115"/>
      <c r="G3" s="115"/>
      <c r="K3" s="7" t="str">
        <f>Sem_I!K3</f>
        <v>Anul de studii:</v>
      </c>
      <c r="L3" s="115" t="str">
        <f>Sem_I!L3</f>
        <v>I</v>
      </c>
      <c r="M3" s="115"/>
      <c r="Q3" s="73"/>
      <c r="R3" s="73"/>
      <c r="S3" s="73"/>
      <c r="T3" s="73"/>
      <c r="U3" s="73"/>
    </row>
    <row r="4" spans="1:21" ht="15" customHeight="1" x14ac:dyDescent="0.25">
      <c r="A4" s="111" t="s">
        <v>5</v>
      </c>
      <c r="B4" s="111"/>
      <c r="C4" s="115" t="str">
        <f>Sem_I!C4</f>
        <v>Biomateriale metalice</v>
      </c>
      <c r="D4" s="115"/>
      <c r="E4" s="115"/>
      <c r="F4" s="115"/>
      <c r="G4" s="115"/>
      <c r="K4" s="7" t="str">
        <f>Sem_I!K4</f>
        <v>Semestrul:</v>
      </c>
      <c r="L4" s="115" t="s">
        <v>44</v>
      </c>
      <c r="M4" s="115"/>
      <c r="Q4" s="73"/>
      <c r="R4" s="73"/>
      <c r="S4" s="73"/>
      <c r="T4" s="73"/>
      <c r="U4" s="73"/>
    </row>
    <row r="5" spans="1:21" s="32" customFormat="1" ht="12" customHeight="1" thickBot="1" x14ac:dyDescent="0.25">
      <c r="A5" s="29"/>
      <c r="B5" s="30"/>
      <c r="C5" s="31"/>
      <c r="D5" s="31"/>
      <c r="E5" s="31"/>
      <c r="F5" s="31"/>
      <c r="G5" s="31"/>
      <c r="K5" s="33"/>
      <c r="L5" s="34"/>
      <c r="M5" s="31"/>
      <c r="N5" s="29"/>
      <c r="Q5" s="73"/>
      <c r="R5" s="73"/>
      <c r="S5" s="73"/>
      <c r="T5" s="73"/>
      <c r="U5" s="73"/>
    </row>
    <row r="6" spans="1:21" s="1" customFormat="1" ht="20.100000000000001" customHeight="1" x14ac:dyDescent="0.25">
      <c r="A6" s="167" t="s">
        <v>7</v>
      </c>
      <c r="B6" s="163" t="s">
        <v>8</v>
      </c>
      <c r="C6" s="163" t="s">
        <v>9</v>
      </c>
      <c r="D6" s="163" t="s">
        <v>10</v>
      </c>
      <c r="E6" s="165" t="s">
        <v>11</v>
      </c>
      <c r="F6" s="156" t="s">
        <v>12</v>
      </c>
      <c r="G6" s="157"/>
      <c r="H6" s="157"/>
      <c r="I6" s="157"/>
      <c r="J6" s="158"/>
      <c r="K6" s="163" t="s">
        <v>13</v>
      </c>
      <c r="L6" s="163"/>
      <c r="M6" s="163" t="s">
        <v>14</v>
      </c>
      <c r="N6" s="169"/>
      <c r="Q6" s="73"/>
      <c r="R6" s="73"/>
      <c r="S6" s="73"/>
      <c r="T6" s="73"/>
      <c r="U6" s="73"/>
    </row>
    <row r="7" spans="1:21" ht="45.75" thickBot="1" x14ac:dyDescent="0.3">
      <c r="A7" s="172"/>
      <c r="B7" s="173"/>
      <c r="C7" s="173"/>
      <c r="D7" s="173"/>
      <c r="E7" s="188"/>
      <c r="F7" s="94" t="s">
        <v>15</v>
      </c>
      <c r="G7" s="94" t="s">
        <v>16</v>
      </c>
      <c r="H7" s="94" t="s">
        <v>17</v>
      </c>
      <c r="I7" s="94" t="s">
        <v>18</v>
      </c>
      <c r="J7" s="94" t="s">
        <v>19</v>
      </c>
      <c r="K7" s="108" t="s">
        <v>20</v>
      </c>
      <c r="L7" s="108" t="s">
        <v>21</v>
      </c>
      <c r="M7" s="173"/>
      <c r="N7" s="189"/>
      <c r="Q7" s="73"/>
      <c r="R7" s="73"/>
      <c r="S7" s="73"/>
      <c r="T7" s="73"/>
      <c r="U7" s="73"/>
    </row>
    <row r="8" spans="1:21" ht="15.75" thickBot="1" x14ac:dyDescent="0.3">
      <c r="A8" s="176" t="s">
        <v>22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  <c r="Q8" s="73"/>
      <c r="R8" s="73"/>
      <c r="S8" s="73"/>
      <c r="T8" s="73"/>
      <c r="U8" s="73"/>
    </row>
    <row r="9" spans="1:21" ht="20.100000000000001" customHeight="1" x14ac:dyDescent="0.25">
      <c r="A9" s="44">
        <v>1</v>
      </c>
      <c r="B9" s="18" t="s">
        <v>67</v>
      </c>
      <c r="C9" s="55" t="s">
        <v>87</v>
      </c>
      <c r="D9" s="24" t="s">
        <v>27</v>
      </c>
      <c r="E9" s="62">
        <v>4</v>
      </c>
      <c r="F9" s="60">
        <v>2</v>
      </c>
      <c r="G9" s="18"/>
      <c r="H9" s="18">
        <v>2</v>
      </c>
      <c r="I9" s="18"/>
      <c r="J9" s="18"/>
      <c r="K9" s="18">
        <f>SUM(F9:J9)*14</f>
        <v>56</v>
      </c>
      <c r="L9" s="18">
        <f>E9*25-K9</f>
        <v>44</v>
      </c>
      <c r="M9" s="142" t="s">
        <v>24</v>
      </c>
      <c r="N9" s="143"/>
      <c r="Q9" s="73"/>
      <c r="R9" s="73"/>
      <c r="S9" s="73"/>
      <c r="T9" s="73"/>
      <c r="U9" s="73"/>
    </row>
    <row r="10" spans="1:21" ht="20.100000000000001" customHeight="1" x14ac:dyDescent="0.25">
      <c r="A10" s="42">
        <v>2</v>
      </c>
      <c r="B10" s="19" t="s">
        <v>68</v>
      </c>
      <c r="C10" s="56" t="s">
        <v>88</v>
      </c>
      <c r="D10" s="20" t="s">
        <v>23</v>
      </c>
      <c r="E10" s="63">
        <v>4</v>
      </c>
      <c r="F10" s="64">
        <v>1</v>
      </c>
      <c r="G10" s="19"/>
      <c r="H10" s="19">
        <v>1</v>
      </c>
      <c r="I10" s="19"/>
      <c r="J10" s="19"/>
      <c r="K10" s="19">
        <f>SUM(F10:J10)*14</f>
        <v>28</v>
      </c>
      <c r="L10" s="19">
        <f>E10*25-K10</f>
        <v>72</v>
      </c>
      <c r="M10" s="174" t="s">
        <v>24</v>
      </c>
      <c r="N10" s="175"/>
      <c r="Q10" s="73"/>
      <c r="R10" s="73"/>
      <c r="S10" s="73"/>
      <c r="T10" s="73"/>
      <c r="U10" s="73"/>
    </row>
    <row r="11" spans="1:21" ht="20.100000000000001" customHeight="1" x14ac:dyDescent="0.25">
      <c r="A11" s="42">
        <v>3</v>
      </c>
      <c r="B11" s="19" t="s">
        <v>70</v>
      </c>
      <c r="C11" s="56" t="s">
        <v>89</v>
      </c>
      <c r="D11" s="20" t="s">
        <v>27</v>
      </c>
      <c r="E11" s="63">
        <v>4</v>
      </c>
      <c r="F11" s="64">
        <v>1</v>
      </c>
      <c r="G11" s="19"/>
      <c r="H11" s="19">
        <v>1</v>
      </c>
      <c r="I11" s="19"/>
      <c r="J11" s="19"/>
      <c r="K11" s="19">
        <f>SUM(F11:J11)*14</f>
        <v>28</v>
      </c>
      <c r="L11" s="19">
        <f>E11*25-K11</f>
        <v>72</v>
      </c>
      <c r="M11" s="140" t="s">
        <v>24</v>
      </c>
      <c r="N11" s="141"/>
      <c r="Q11" s="73"/>
      <c r="R11" s="73"/>
      <c r="S11" s="73"/>
      <c r="T11" s="73"/>
      <c r="U11" s="73"/>
    </row>
    <row r="12" spans="1:21" ht="20.100000000000001" customHeight="1" x14ac:dyDescent="0.25">
      <c r="A12" s="42">
        <v>4</v>
      </c>
      <c r="B12" s="19" t="s">
        <v>90</v>
      </c>
      <c r="C12" s="56" t="s">
        <v>91</v>
      </c>
      <c r="D12" s="20" t="s">
        <v>23</v>
      </c>
      <c r="E12" s="63">
        <v>4</v>
      </c>
      <c r="F12" s="64">
        <v>1</v>
      </c>
      <c r="G12" s="19"/>
      <c r="H12" s="19">
        <v>2</v>
      </c>
      <c r="I12" s="19"/>
      <c r="J12" s="19"/>
      <c r="K12" s="19">
        <f>SUM(F12:J12)*14</f>
        <v>42</v>
      </c>
      <c r="L12" s="19">
        <f>E12*25-K12</f>
        <v>58</v>
      </c>
      <c r="M12" s="174" t="s">
        <v>24</v>
      </c>
      <c r="N12" s="175"/>
      <c r="Q12" s="73"/>
      <c r="R12" s="73"/>
      <c r="S12" s="73"/>
      <c r="T12" s="73"/>
      <c r="U12" s="73"/>
    </row>
    <row r="13" spans="1:21" ht="20.100000000000001" customHeight="1" thickBot="1" x14ac:dyDescent="0.3">
      <c r="A13" s="42">
        <v>5</v>
      </c>
      <c r="B13" s="19" t="s">
        <v>86</v>
      </c>
      <c r="C13" s="56" t="s">
        <v>112</v>
      </c>
      <c r="D13" s="20" t="s">
        <v>27</v>
      </c>
      <c r="E13" s="63">
        <v>10</v>
      </c>
      <c r="F13" s="64"/>
      <c r="G13" s="19"/>
      <c r="H13" s="19"/>
      <c r="I13" s="19"/>
      <c r="J13" s="19">
        <v>12</v>
      </c>
      <c r="K13" s="19">
        <f>SUM(F13:J13)*14</f>
        <v>168</v>
      </c>
      <c r="L13" s="19">
        <f t="shared" ref="L13" si="0">E13*25-K13</f>
        <v>82</v>
      </c>
      <c r="M13" s="174" t="s">
        <v>25</v>
      </c>
      <c r="N13" s="175"/>
      <c r="Q13" s="73"/>
      <c r="R13" s="73"/>
      <c r="S13" s="73"/>
      <c r="T13" s="73"/>
      <c r="U13" s="73"/>
    </row>
    <row r="14" spans="1:21" ht="20.100000000000001" customHeight="1" thickBot="1" x14ac:dyDescent="0.3">
      <c r="A14" s="179" t="s">
        <v>28</v>
      </c>
      <c r="B14" s="180"/>
      <c r="C14" s="180"/>
      <c r="D14" s="150"/>
      <c r="E14" s="180"/>
      <c r="F14" s="180"/>
      <c r="G14" s="180"/>
      <c r="H14" s="180"/>
      <c r="I14" s="180"/>
      <c r="J14" s="180"/>
      <c r="K14" s="180"/>
      <c r="L14" s="180"/>
      <c r="M14" s="180"/>
      <c r="N14" s="181"/>
      <c r="Q14" s="73"/>
      <c r="R14" s="73"/>
      <c r="S14" s="73"/>
      <c r="T14" s="73"/>
      <c r="U14" s="73"/>
    </row>
    <row r="15" spans="1:21" ht="30" x14ac:dyDescent="0.25">
      <c r="A15" s="45">
        <v>6</v>
      </c>
      <c r="B15" s="18" t="s">
        <v>71</v>
      </c>
      <c r="C15" s="110" t="s">
        <v>92</v>
      </c>
      <c r="D15" s="184" t="s">
        <v>27</v>
      </c>
      <c r="E15" s="182">
        <v>4</v>
      </c>
      <c r="F15" s="186">
        <v>1</v>
      </c>
      <c r="G15" s="142"/>
      <c r="H15" s="142">
        <v>2</v>
      </c>
      <c r="I15" s="142"/>
      <c r="J15" s="154"/>
      <c r="K15" s="142">
        <f>SUM(F15:J15)*14</f>
        <v>42</v>
      </c>
      <c r="L15" s="142">
        <f t="shared" ref="L15" si="1">E15*25-K15</f>
        <v>58</v>
      </c>
      <c r="M15" s="142" t="s">
        <v>25</v>
      </c>
      <c r="N15" s="143"/>
      <c r="Q15" s="73"/>
      <c r="R15" s="73"/>
      <c r="S15" s="73"/>
      <c r="T15" s="73"/>
      <c r="U15" s="73"/>
    </row>
    <row r="16" spans="1:21" ht="20.100000000000001" customHeight="1" thickBot="1" x14ac:dyDescent="0.3">
      <c r="A16" s="43">
        <v>7</v>
      </c>
      <c r="B16" s="16" t="s">
        <v>72</v>
      </c>
      <c r="C16" s="65" t="s">
        <v>93</v>
      </c>
      <c r="D16" s="185"/>
      <c r="E16" s="183"/>
      <c r="F16" s="187"/>
      <c r="G16" s="144"/>
      <c r="H16" s="144"/>
      <c r="I16" s="144"/>
      <c r="J16" s="155"/>
      <c r="K16" s="144"/>
      <c r="L16" s="144"/>
      <c r="M16" s="144"/>
      <c r="N16" s="145"/>
      <c r="Q16" s="73"/>
      <c r="R16" s="73"/>
      <c r="S16" s="73"/>
      <c r="T16" s="73"/>
      <c r="U16" s="73"/>
    </row>
    <row r="17" spans="1:21" ht="20.100000000000001" customHeight="1" x14ac:dyDescent="0.25">
      <c r="A17" s="112" t="s">
        <v>29</v>
      </c>
      <c r="B17" s="111"/>
      <c r="C17" s="111"/>
      <c r="D17" s="13" t="s">
        <v>30</v>
      </c>
      <c r="E17" s="133">
        <f>SUM(E9:E16)</f>
        <v>30</v>
      </c>
      <c r="F17" s="52">
        <f>SUM(F9:F16)</f>
        <v>6</v>
      </c>
      <c r="G17" s="52">
        <f>SUM(G9:G16)</f>
        <v>0</v>
      </c>
      <c r="H17" s="52">
        <f>SUM(H9:H16)</f>
        <v>8</v>
      </c>
      <c r="I17" s="52">
        <f>SUM(I9:I16)</f>
        <v>0</v>
      </c>
      <c r="J17" s="52"/>
      <c r="K17" s="134">
        <f>SUM(K9:K16)</f>
        <v>364</v>
      </c>
      <c r="L17" s="134">
        <f>SUM(L9:L16)</f>
        <v>386</v>
      </c>
      <c r="M17" s="52" t="s">
        <v>31</v>
      </c>
      <c r="N17" s="53" t="s">
        <v>32</v>
      </c>
      <c r="Q17" s="73"/>
      <c r="R17" s="73"/>
      <c r="S17" s="73"/>
      <c r="T17" s="73"/>
      <c r="U17" s="73"/>
    </row>
    <row r="18" spans="1:21" ht="20.100000000000001" customHeight="1" thickBot="1" x14ac:dyDescent="0.3">
      <c r="A18" s="113"/>
      <c r="B18" s="114"/>
      <c r="C18" s="114"/>
      <c r="D18" s="14" t="s">
        <v>33</v>
      </c>
      <c r="E18" s="127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28"/>
      <c r="L18" s="128"/>
      <c r="M18" s="16">
        <f>COUNTIF(M1:M17,"=E")</f>
        <v>4</v>
      </c>
      <c r="N18" s="17">
        <f>COUNTIF(M1:M17,"=V")</f>
        <v>2</v>
      </c>
      <c r="Q18" s="73"/>
      <c r="R18" s="73"/>
      <c r="S18" s="73"/>
      <c r="T18" s="73"/>
      <c r="U18" s="73"/>
    </row>
    <row r="19" spans="1:21" ht="20.100000000000001" customHeight="1" thickBot="1" x14ac:dyDescent="0.3">
      <c r="A19" s="130" t="s">
        <v>34</v>
      </c>
      <c r="B19" s="131"/>
      <c r="C19" s="131"/>
      <c r="D19" s="131"/>
      <c r="E19" s="131"/>
      <c r="F19" s="190"/>
      <c r="G19" s="190"/>
      <c r="H19" s="190"/>
      <c r="I19" s="190"/>
      <c r="J19" s="190"/>
      <c r="K19" s="190"/>
      <c r="L19" s="190"/>
      <c r="M19" s="190"/>
      <c r="N19" s="191"/>
      <c r="Q19" s="73"/>
      <c r="R19" s="10"/>
      <c r="S19" s="73"/>
      <c r="T19" s="73"/>
      <c r="U19" s="73"/>
    </row>
    <row r="20" spans="1:21" ht="20.100000000000001" customHeight="1" x14ac:dyDescent="0.25">
      <c r="A20" s="46">
        <v>8</v>
      </c>
      <c r="B20" s="19" t="s">
        <v>57</v>
      </c>
      <c r="C20" s="56" t="s">
        <v>45</v>
      </c>
      <c r="D20" s="20" t="s">
        <v>26</v>
      </c>
      <c r="E20" s="20">
        <v>5</v>
      </c>
      <c r="F20" s="22">
        <v>2</v>
      </c>
      <c r="G20" s="19">
        <v>1</v>
      </c>
      <c r="H20" s="19"/>
      <c r="I20" s="19"/>
      <c r="J20" s="19"/>
      <c r="K20" s="19">
        <f>SUM(F20:J20)*14</f>
        <v>42</v>
      </c>
      <c r="L20" s="19">
        <f t="shared" ref="L20:L21" si="2">E20*25-K20</f>
        <v>83</v>
      </c>
      <c r="M20" s="174" t="s">
        <v>24</v>
      </c>
      <c r="N20" s="175"/>
      <c r="Q20" s="73"/>
      <c r="R20" s="10"/>
      <c r="S20" s="73"/>
      <c r="T20" s="73"/>
      <c r="U20" s="73"/>
    </row>
    <row r="21" spans="1:21" ht="20.100000000000001" customHeight="1" thickBot="1" x14ac:dyDescent="0.3">
      <c r="A21" s="47">
        <v>9</v>
      </c>
      <c r="B21" s="16" t="s">
        <v>58</v>
      </c>
      <c r="C21" s="57" t="s">
        <v>46</v>
      </c>
      <c r="D21" s="21" t="s">
        <v>26</v>
      </c>
      <c r="E21" s="21">
        <v>5</v>
      </c>
      <c r="F21" s="23">
        <v>1</v>
      </c>
      <c r="G21" s="16">
        <v>2</v>
      </c>
      <c r="H21" s="16"/>
      <c r="I21" s="16"/>
      <c r="J21" s="16"/>
      <c r="K21" s="16">
        <f>SUM(F21:J21)*14</f>
        <v>42</v>
      </c>
      <c r="L21" s="16">
        <f t="shared" si="2"/>
        <v>83</v>
      </c>
      <c r="M21" s="144" t="s">
        <v>24</v>
      </c>
      <c r="N21" s="145"/>
      <c r="Q21" s="73"/>
      <c r="R21" s="10"/>
      <c r="S21" s="73"/>
      <c r="T21" s="73"/>
      <c r="U21" s="73"/>
    </row>
    <row r="22" spans="1:21" ht="15.75" customHeight="1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Q22" s="28"/>
      <c r="R22" s="10"/>
      <c r="S22" s="27"/>
      <c r="T22" s="27"/>
      <c r="U22" s="27"/>
    </row>
    <row r="23" spans="1:21" ht="15.75" customHeight="1" x14ac:dyDescent="0.25">
      <c r="B23" s="118" t="s">
        <v>36</v>
      </c>
      <c r="C23" s="39" t="str">
        <f>Sem_I!C22</f>
        <v>Discipline Obligatorii:</v>
      </c>
      <c r="D23" s="121">
        <f>SUM(F9:J13)</f>
        <v>23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Q23" s="28"/>
      <c r="R23" s="10"/>
      <c r="S23" s="27"/>
      <c r="T23" s="27"/>
      <c r="U23" s="27"/>
    </row>
    <row r="24" spans="1:21" ht="15.75" customHeight="1" x14ac:dyDescent="0.25">
      <c r="B24" s="119"/>
      <c r="C24" s="40" t="str">
        <f>Sem_I!C23</f>
        <v>Discipline Opționale:</v>
      </c>
      <c r="D24" s="124">
        <f>SUM(F15:J16)</f>
        <v>3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Q24" s="28"/>
      <c r="R24" s="10"/>
      <c r="S24" s="27"/>
      <c r="T24" s="27"/>
      <c r="U24" s="27"/>
    </row>
    <row r="25" spans="1:21" ht="15.75" customHeight="1" thickBot="1" x14ac:dyDescent="0.3">
      <c r="B25" s="120"/>
      <c r="C25" s="41" t="str">
        <f>Sem_I!C24</f>
        <v>Discipline Facultative:</v>
      </c>
      <c r="D25" s="127">
        <f>SUM(F20:J21)</f>
        <v>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Q25" s="28"/>
      <c r="R25" s="10"/>
      <c r="S25" s="27"/>
      <c r="T25" s="27"/>
      <c r="U25" s="27"/>
    </row>
    <row r="26" spans="1:21" s="32" customFormat="1" ht="15.75" customHeight="1" x14ac:dyDescent="0.2">
      <c r="A26" s="29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Q26" s="36"/>
      <c r="R26" s="37"/>
      <c r="S26" s="38"/>
      <c r="T26" s="38"/>
      <c r="U26" s="38"/>
    </row>
    <row r="27" spans="1:21" ht="18" customHeight="1" x14ac:dyDescent="0.25">
      <c r="B27" s="3" t="s">
        <v>40</v>
      </c>
      <c r="C27" s="8"/>
      <c r="D27" s="1"/>
      <c r="E27" s="111" t="s">
        <v>41</v>
      </c>
      <c r="F27" s="111"/>
      <c r="G27" s="3"/>
      <c r="H27" s="1"/>
      <c r="I27" s="1"/>
      <c r="J27" s="1"/>
      <c r="K27" s="146" t="s">
        <v>42</v>
      </c>
      <c r="L27" s="146"/>
      <c r="M27" s="146"/>
      <c r="N27" s="146"/>
      <c r="Q27" s="11"/>
      <c r="R27" s="10"/>
      <c r="S27" s="137"/>
      <c r="T27" s="137"/>
      <c r="U27" s="137"/>
    </row>
    <row r="28" spans="1:21" ht="15" customHeight="1" x14ac:dyDescent="0.25">
      <c r="B28" s="115" t="str">
        <f>Sem_I!B27</f>
        <v>Mihnea-Cosmin COSTOIU</v>
      </c>
      <c r="C28" s="115"/>
      <c r="D28" s="136" t="str">
        <f>Sem_I!D27</f>
        <v>Radu ȘTEFĂNOIU</v>
      </c>
      <c r="E28" s="136"/>
      <c r="F28" s="136"/>
      <c r="G28" s="136"/>
      <c r="H28" s="136"/>
      <c r="I28" s="136"/>
      <c r="J28" s="69"/>
      <c r="K28" s="135" t="str">
        <f>Sem_I!K27</f>
        <v>Iulian Vasile ANTONIAC</v>
      </c>
      <c r="L28" s="135"/>
      <c r="M28" s="135"/>
      <c r="N28" s="135"/>
      <c r="Q28" s="11"/>
      <c r="R28" s="10"/>
      <c r="S28" s="11"/>
      <c r="T28" s="11"/>
      <c r="U28" s="11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sheetProtection formatCells="0" formatRows="0" insertRows="0" insertHyperlinks="0" deleteRows="0" sort="0" autoFilter="0" pivotTables="0"/>
  <protectedRanges>
    <protectedRange sqref="A20:B21 A15:XFD16 A9:XFD13" name="Editabil"/>
  </protectedRanges>
  <mergeCells count="52">
    <mergeCell ref="B23:B25"/>
    <mergeCell ref="D23:N23"/>
    <mergeCell ref="D24:N24"/>
    <mergeCell ref="D25:N25"/>
    <mergeCell ref="M20:N20"/>
    <mergeCell ref="M21:N21"/>
    <mergeCell ref="A17:C18"/>
    <mergeCell ref="E17:E18"/>
    <mergeCell ref="K17:K18"/>
    <mergeCell ref="L17:L18"/>
    <mergeCell ref="A19:N19"/>
    <mergeCell ref="S27:U27"/>
    <mergeCell ref="B28:C28"/>
    <mergeCell ref="D28:I28"/>
    <mergeCell ref="K28:N28"/>
    <mergeCell ref="K27:N27"/>
    <mergeCell ref="E27:F27"/>
    <mergeCell ref="L1:M1"/>
    <mergeCell ref="D6:D7"/>
    <mergeCell ref="E6:E7"/>
    <mergeCell ref="D2:H2"/>
    <mergeCell ref="K6:L6"/>
    <mergeCell ref="M6:N7"/>
    <mergeCell ref="F6:J6"/>
    <mergeCell ref="C1:J1"/>
    <mergeCell ref="B2:C2"/>
    <mergeCell ref="C3:G3"/>
    <mergeCell ref="L3:M3"/>
    <mergeCell ref="C4:G4"/>
    <mergeCell ref="L4:M4"/>
    <mergeCell ref="A4:B4"/>
    <mergeCell ref="L2:N2"/>
    <mergeCell ref="G15:G16"/>
    <mergeCell ref="H15:H16"/>
    <mergeCell ref="I15:I16"/>
    <mergeCell ref="M11:N11"/>
    <mergeCell ref="A8:N8"/>
    <mergeCell ref="M12:N12"/>
    <mergeCell ref="M13:N13"/>
    <mergeCell ref="A14:N14"/>
    <mergeCell ref="E15:E16"/>
    <mergeCell ref="D15:D16"/>
    <mergeCell ref="K15:K16"/>
    <mergeCell ref="J15:J16"/>
    <mergeCell ref="L15:L16"/>
    <mergeCell ref="M15:N16"/>
    <mergeCell ref="F15:F16"/>
    <mergeCell ref="A6:A7"/>
    <mergeCell ref="B6:B7"/>
    <mergeCell ref="C6:C7"/>
    <mergeCell ref="M9:N9"/>
    <mergeCell ref="M10:N10"/>
  </mergeCells>
  <conditionalFormatting sqref="C1 D2:D15 D17:D28">
    <cfRule type="cellIs" dxfId="8" priority="4" operator="equal">
      <formula>"DS"</formula>
    </cfRule>
    <cfRule type="cellIs" dxfId="7" priority="8" operator="equal">
      <formula>"DA"</formula>
    </cfRule>
    <cfRule type="cellIs" dxfId="6" priority="17" operator="equal">
      <formula>"DC"</formula>
    </cfRule>
  </conditionalFormatting>
  <printOptions horizontalCentered="1" verticalCentered="1"/>
  <pageMargins left="0.15748031496062992" right="0.17" top="0.23622047244094491" bottom="0.19685039370078741" header="0.15748031496062992" footer="0.15748031496062992"/>
  <pageSetup paperSize="9" scale="9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CB26-27A4-4021-A8A0-A4C6494C6477}">
  <dimension ref="A1:U30"/>
  <sheetViews>
    <sheetView tabSelected="1" zoomScale="80" zoomScaleNormal="80" zoomScaleSheetLayoutView="85" workbookViewId="0">
      <selection activeCell="C15" sqref="C15"/>
    </sheetView>
  </sheetViews>
  <sheetFormatPr defaultRowHeight="15" x14ac:dyDescent="0.25"/>
  <cols>
    <col min="1" max="1" width="4.7109375" style="26" customWidth="1"/>
    <col min="2" max="2" width="16.140625" customWidth="1"/>
    <col min="3" max="3" width="70.85546875" customWidth="1"/>
    <col min="4" max="4" width="10.42578125" customWidth="1"/>
    <col min="5" max="5" width="6" customWidth="1"/>
    <col min="6" max="10" width="3.85546875" customWidth="1"/>
    <col min="11" max="11" width="9.5703125" customWidth="1"/>
    <col min="12" max="12" width="5.5703125" customWidth="1"/>
    <col min="13" max="14" width="4.7109375" style="5" customWidth="1"/>
  </cols>
  <sheetData>
    <row r="1" spans="1:21" ht="57" customHeight="1" x14ac:dyDescent="0.3">
      <c r="B1" s="2"/>
      <c r="C1" s="171" t="s">
        <v>0</v>
      </c>
      <c r="D1" s="171"/>
      <c r="E1" s="171"/>
      <c r="F1" s="171"/>
      <c r="G1" s="171"/>
      <c r="H1" s="171"/>
      <c r="I1" s="171"/>
      <c r="J1" s="171"/>
      <c r="K1" s="4"/>
      <c r="L1" s="159"/>
      <c r="M1" s="159"/>
      <c r="Q1" s="77"/>
      <c r="R1" s="77"/>
      <c r="S1" s="77"/>
      <c r="T1" s="77"/>
      <c r="U1" s="77"/>
    </row>
    <row r="2" spans="1:21" ht="15" customHeight="1" x14ac:dyDescent="0.25">
      <c r="B2" s="115"/>
      <c r="C2" s="115"/>
      <c r="D2" s="111"/>
      <c r="E2" s="111"/>
      <c r="F2" s="111"/>
      <c r="G2" s="111"/>
      <c r="H2" s="111"/>
      <c r="K2" s="7" t="str">
        <f>[1]Sem_I!K2</f>
        <v>Anul universitar:</v>
      </c>
      <c r="L2" s="111" t="s">
        <v>107</v>
      </c>
      <c r="M2" s="111"/>
      <c r="N2" s="111"/>
      <c r="Q2" s="11"/>
      <c r="R2" s="11"/>
      <c r="S2" s="11"/>
      <c r="T2" s="11"/>
      <c r="U2" s="11"/>
    </row>
    <row r="3" spans="1:21" x14ac:dyDescent="0.25">
      <c r="B3" s="6" t="s">
        <v>2</v>
      </c>
      <c r="C3" s="115" t="str">
        <f>[1]Sem_I!C3</f>
        <v>Ştiinţe inginereşti aplicate</v>
      </c>
      <c r="D3" s="115"/>
      <c r="E3" s="115"/>
      <c r="F3" s="115"/>
      <c r="G3" s="115"/>
      <c r="K3" s="7" t="str">
        <f>[1]Sem_I!K3</f>
        <v>Anul de studii:</v>
      </c>
      <c r="L3" s="115" t="s">
        <v>44</v>
      </c>
      <c r="M3" s="115"/>
      <c r="Q3" s="11"/>
      <c r="R3" s="11"/>
      <c r="S3" s="11"/>
      <c r="T3" s="11"/>
      <c r="U3" s="11"/>
    </row>
    <row r="4" spans="1:21" x14ac:dyDescent="0.25">
      <c r="A4" s="111" t="s">
        <v>5</v>
      </c>
      <c r="B4" s="111"/>
      <c r="C4" s="115" t="str">
        <f>[1]Sem_I!C4</f>
        <v>Biomateriale metalice</v>
      </c>
      <c r="D4" s="115"/>
      <c r="E4" s="115"/>
      <c r="F4" s="115"/>
      <c r="G4" s="115"/>
      <c r="K4" s="7" t="str">
        <f>[1]Sem_I!K4</f>
        <v>Semestrul:</v>
      </c>
      <c r="L4" s="115" t="s">
        <v>4</v>
      </c>
      <c r="M4" s="115"/>
      <c r="Q4" s="11"/>
      <c r="R4" s="11"/>
      <c r="S4" s="11"/>
      <c r="T4" s="11"/>
      <c r="U4" s="11"/>
    </row>
    <row r="5" spans="1:21" ht="12" customHeight="1" thickBot="1" x14ac:dyDescent="0.3">
      <c r="B5" s="6"/>
      <c r="C5" s="2"/>
      <c r="D5" s="2"/>
      <c r="E5" s="2"/>
      <c r="F5" s="2"/>
      <c r="G5" s="2"/>
      <c r="K5" s="7"/>
      <c r="L5" s="8"/>
      <c r="M5" s="2"/>
      <c r="Q5" s="11"/>
      <c r="R5" s="11"/>
      <c r="S5" s="11"/>
      <c r="T5" s="11"/>
      <c r="U5" s="11"/>
    </row>
    <row r="6" spans="1:21" s="1" customFormat="1" ht="16.5" customHeight="1" x14ac:dyDescent="0.25">
      <c r="A6" s="203" t="s">
        <v>47</v>
      </c>
      <c r="B6" s="163" t="s">
        <v>8</v>
      </c>
      <c r="C6" s="163" t="s">
        <v>9</v>
      </c>
      <c r="D6" s="163" t="s">
        <v>10</v>
      </c>
      <c r="E6" s="165" t="s">
        <v>11</v>
      </c>
      <c r="F6" s="156" t="s">
        <v>12</v>
      </c>
      <c r="G6" s="157"/>
      <c r="H6" s="157"/>
      <c r="I6" s="157"/>
      <c r="J6" s="158"/>
      <c r="K6" s="163" t="s">
        <v>13</v>
      </c>
      <c r="L6" s="163"/>
      <c r="M6" s="163" t="s">
        <v>14</v>
      </c>
      <c r="N6" s="169"/>
      <c r="Q6" s="11"/>
      <c r="R6" s="11"/>
      <c r="S6" s="11"/>
      <c r="T6" s="11"/>
      <c r="U6" s="11"/>
    </row>
    <row r="7" spans="1:21" ht="30.75" thickBot="1" x14ac:dyDescent="0.3">
      <c r="A7" s="204"/>
      <c r="B7" s="164"/>
      <c r="C7" s="164"/>
      <c r="D7" s="164"/>
      <c r="E7" s="166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7" t="s">
        <v>20</v>
      </c>
      <c r="L7" s="107" t="s">
        <v>21</v>
      </c>
      <c r="M7" s="164"/>
      <c r="N7" s="170"/>
      <c r="Q7" s="11"/>
      <c r="R7" s="11"/>
      <c r="S7" s="11"/>
      <c r="T7" s="11"/>
      <c r="U7" s="11"/>
    </row>
    <row r="8" spans="1:21" ht="15.75" thickBot="1" x14ac:dyDescent="0.3">
      <c r="A8" s="176" t="s">
        <v>22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8"/>
      <c r="Q8" s="11"/>
      <c r="R8" s="11"/>
      <c r="S8" s="11"/>
      <c r="T8" s="11"/>
      <c r="U8" s="11"/>
    </row>
    <row r="9" spans="1:21" ht="20.100000000000001" customHeight="1" x14ac:dyDescent="0.25">
      <c r="A9" s="45">
        <v>1</v>
      </c>
      <c r="B9" s="18" t="s">
        <v>94</v>
      </c>
      <c r="C9" s="55" t="s">
        <v>95</v>
      </c>
      <c r="D9" s="24" t="s">
        <v>23</v>
      </c>
      <c r="E9" s="24">
        <v>4</v>
      </c>
      <c r="F9" s="25">
        <v>1</v>
      </c>
      <c r="G9" s="18"/>
      <c r="H9" s="18">
        <v>2</v>
      </c>
      <c r="I9" s="18"/>
      <c r="J9" s="18"/>
      <c r="K9" s="18">
        <f t="shared" ref="K9:K13" si="0">SUM(F9:J9)*14</f>
        <v>42</v>
      </c>
      <c r="L9" s="18">
        <f>E9*25-K9</f>
        <v>58</v>
      </c>
      <c r="M9" s="142" t="s">
        <v>24</v>
      </c>
      <c r="N9" s="143"/>
      <c r="Q9" s="11"/>
      <c r="R9" s="11"/>
      <c r="S9" s="11"/>
      <c r="T9" s="11"/>
      <c r="U9" s="11"/>
    </row>
    <row r="10" spans="1:21" ht="20.100000000000001" customHeight="1" x14ac:dyDescent="0.25">
      <c r="A10" s="46">
        <v>2</v>
      </c>
      <c r="B10" s="19" t="s">
        <v>69</v>
      </c>
      <c r="C10" s="56" t="s">
        <v>96</v>
      </c>
      <c r="D10" s="20" t="s">
        <v>27</v>
      </c>
      <c r="E10" s="20">
        <v>4</v>
      </c>
      <c r="F10" s="22">
        <v>2</v>
      </c>
      <c r="G10" s="19"/>
      <c r="H10" s="19">
        <v>2</v>
      </c>
      <c r="I10" s="19"/>
      <c r="J10" s="19"/>
      <c r="K10" s="19">
        <f t="shared" si="0"/>
        <v>56</v>
      </c>
      <c r="L10" s="19">
        <f>E10*25-K10</f>
        <v>44</v>
      </c>
      <c r="M10" s="140" t="s">
        <v>24</v>
      </c>
      <c r="N10" s="141"/>
      <c r="Q10" s="11"/>
      <c r="R10" s="11"/>
      <c r="S10" s="11"/>
      <c r="T10" s="11"/>
      <c r="U10" s="11"/>
    </row>
    <row r="11" spans="1:21" ht="20.100000000000001" customHeight="1" x14ac:dyDescent="0.25">
      <c r="A11" s="46">
        <v>3</v>
      </c>
      <c r="B11" s="19" t="s">
        <v>97</v>
      </c>
      <c r="C11" s="56" t="s">
        <v>98</v>
      </c>
      <c r="D11" s="20" t="s">
        <v>23</v>
      </c>
      <c r="E11" s="20">
        <v>4</v>
      </c>
      <c r="F11" s="22">
        <v>2</v>
      </c>
      <c r="G11" s="19"/>
      <c r="H11" s="19">
        <v>1</v>
      </c>
      <c r="I11" s="19"/>
      <c r="J11" s="19"/>
      <c r="K11" s="19">
        <f t="shared" si="0"/>
        <v>42</v>
      </c>
      <c r="L11" s="19">
        <f>E11*25-K11</f>
        <v>58</v>
      </c>
      <c r="M11" s="174" t="s">
        <v>24</v>
      </c>
      <c r="N11" s="175"/>
      <c r="Q11" s="11"/>
      <c r="R11" s="11"/>
      <c r="S11" s="11"/>
      <c r="T11" s="11"/>
      <c r="U11" s="11"/>
    </row>
    <row r="12" spans="1:21" ht="20.100000000000001" customHeight="1" x14ac:dyDescent="0.25">
      <c r="A12" s="46">
        <v>4</v>
      </c>
      <c r="B12" s="19" t="s">
        <v>73</v>
      </c>
      <c r="C12" s="56" t="s">
        <v>99</v>
      </c>
      <c r="D12" s="20" t="s">
        <v>23</v>
      </c>
      <c r="E12" s="20">
        <v>4</v>
      </c>
      <c r="F12" s="22">
        <v>2</v>
      </c>
      <c r="G12" s="19"/>
      <c r="H12" s="19">
        <v>1</v>
      </c>
      <c r="I12" s="19"/>
      <c r="J12" s="19"/>
      <c r="K12" s="19">
        <f t="shared" si="0"/>
        <v>42</v>
      </c>
      <c r="L12" s="19">
        <f t="shared" ref="L12:L13" si="1">E12*25-K12</f>
        <v>58</v>
      </c>
      <c r="M12" s="140" t="s">
        <v>24</v>
      </c>
      <c r="N12" s="141"/>
      <c r="Q12" s="11"/>
      <c r="R12" s="11"/>
      <c r="S12" s="11"/>
      <c r="T12" s="11"/>
      <c r="U12" s="11"/>
    </row>
    <row r="13" spans="1:21" ht="20.100000000000001" customHeight="1" thickBot="1" x14ac:dyDescent="0.3">
      <c r="A13" s="46">
        <v>5</v>
      </c>
      <c r="B13" s="19" t="s">
        <v>108</v>
      </c>
      <c r="C13" s="56" t="s">
        <v>109</v>
      </c>
      <c r="D13" s="20" t="s">
        <v>27</v>
      </c>
      <c r="E13" s="20">
        <v>10</v>
      </c>
      <c r="F13" s="22"/>
      <c r="G13" s="19"/>
      <c r="H13" s="19"/>
      <c r="I13" s="19"/>
      <c r="J13" s="19">
        <v>12</v>
      </c>
      <c r="K13" s="19">
        <f t="shared" si="0"/>
        <v>168</v>
      </c>
      <c r="L13" s="19">
        <f t="shared" si="1"/>
        <v>82</v>
      </c>
      <c r="M13" s="174" t="s">
        <v>25</v>
      </c>
      <c r="N13" s="175"/>
      <c r="Q13" s="11"/>
      <c r="R13" s="11"/>
      <c r="S13" s="11"/>
      <c r="T13" s="11"/>
      <c r="U13" s="11"/>
    </row>
    <row r="14" spans="1:21" ht="20.100000000000001" customHeight="1" thickBot="1" x14ac:dyDescent="0.3">
      <c r="A14" s="149" t="s">
        <v>28</v>
      </c>
      <c r="B14" s="150"/>
      <c r="C14" s="150"/>
      <c r="D14" s="150"/>
      <c r="E14" s="180"/>
      <c r="F14" s="180"/>
      <c r="G14" s="180"/>
      <c r="H14" s="180"/>
      <c r="I14" s="180"/>
      <c r="J14" s="180"/>
      <c r="K14" s="180"/>
      <c r="L14" s="180"/>
      <c r="M14" s="180"/>
      <c r="N14" s="181"/>
      <c r="Q14" s="11"/>
      <c r="R14" s="11"/>
      <c r="S14" s="11"/>
      <c r="T14" s="11"/>
      <c r="U14" s="11"/>
    </row>
    <row r="15" spans="1:21" ht="20.100000000000001" customHeight="1" x14ac:dyDescent="0.25">
      <c r="A15" s="45">
        <v>6</v>
      </c>
      <c r="B15" s="18" t="s">
        <v>100</v>
      </c>
      <c r="C15" s="109" t="s">
        <v>101</v>
      </c>
      <c r="D15" s="147" t="s">
        <v>27</v>
      </c>
      <c r="E15" s="197">
        <v>4</v>
      </c>
      <c r="F15" s="199">
        <v>1</v>
      </c>
      <c r="G15" s="142"/>
      <c r="H15" s="142">
        <v>2</v>
      </c>
      <c r="I15" s="142"/>
      <c r="J15" s="154"/>
      <c r="K15" s="142">
        <f>SUM(F15:J15)*14</f>
        <v>42</v>
      </c>
      <c r="L15" s="142">
        <f t="shared" ref="L15" si="2">E15*25-K15</f>
        <v>58</v>
      </c>
      <c r="M15" s="142" t="s">
        <v>25</v>
      </c>
      <c r="N15" s="143"/>
      <c r="O15" s="70"/>
      <c r="Q15" s="11"/>
      <c r="R15" s="11"/>
      <c r="S15" s="11"/>
      <c r="T15" s="11"/>
      <c r="U15" s="11"/>
    </row>
    <row r="16" spans="1:21" ht="20.100000000000001" customHeight="1" thickBot="1" x14ac:dyDescent="0.3">
      <c r="A16" s="76">
        <v>7</v>
      </c>
      <c r="B16" s="82" t="s">
        <v>102</v>
      </c>
      <c r="C16" s="75" t="s">
        <v>103</v>
      </c>
      <c r="D16" s="148"/>
      <c r="E16" s="198"/>
      <c r="F16" s="200"/>
      <c r="G16" s="144"/>
      <c r="H16" s="144"/>
      <c r="I16" s="144"/>
      <c r="J16" s="155"/>
      <c r="K16" s="144"/>
      <c r="L16" s="144"/>
      <c r="M16" s="144"/>
      <c r="N16" s="145"/>
      <c r="Q16" s="11"/>
      <c r="R16" s="11"/>
      <c r="S16" s="11"/>
      <c r="T16" s="11"/>
      <c r="U16" s="11"/>
    </row>
    <row r="17" spans="1:21" ht="20.100000000000001" customHeight="1" x14ac:dyDescent="0.25">
      <c r="A17" s="201" t="s">
        <v>29</v>
      </c>
      <c r="B17" s="122"/>
      <c r="C17" s="123"/>
      <c r="D17" s="12" t="s">
        <v>30</v>
      </c>
      <c r="E17" s="134">
        <f>SUM(E9:E16)</f>
        <v>30</v>
      </c>
      <c r="F17" s="52">
        <f>SUM(F9:F16)</f>
        <v>8</v>
      </c>
      <c r="G17" s="52">
        <f>SUM(G9:G16)</f>
        <v>0</v>
      </c>
      <c r="H17" s="52">
        <f>SUM(H9:H16)</f>
        <v>8</v>
      </c>
      <c r="I17" s="52">
        <f>SUM(I9:I16)</f>
        <v>0</v>
      </c>
      <c r="J17" s="52"/>
      <c r="K17" s="134">
        <f>SUM(K9:K16)</f>
        <v>392</v>
      </c>
      <c r="L17" s="134">
        <f>SUM(L9:L16)</f>
        <v>358</v>
      </c>
      <c r="M17" s="66" t="s">
        <v>31</v>
      </c>
      <c r="N17" s="67" t="s">
        <v>32</v>
      </c>
      <c r="Q17" s="11"/>
      <c r="R17" s="11"/>
      <c r="S17" s="11"/>
      <c r="T17" s="11"/>
      <c r="U17" s="11"/>
    </row>
    <row r="18" spans="1:21" ht="20.100000000000001" customHeight="1" thickBot="1" x14ac:dyDescent="0.3">
      <c r="A18" s="202"/>
      <c r="B18" s="128"/>
      <c r="C18" s="129"/>
      <c r="D18" s="48" t="s">
        <v>33</v>
      </c>
      <c r="E18" s="128"/>
      <c r="F18" s="15">
        <f>COUNT(F9:F16)</f>
        <v>5</v>
      </c>
      <c r="G18" s="15">
        <f>COUNT(G9:G16)</f>
        <v>0</v>
      </c>
      <c r="H18" s="15">
        <f>COUNT(H9:H16)</f>
        <v>5</v>
      </c>
      <c r="I18" s="15">
        <f>COUNT(I9:I16)</f>
        <v>0</v>
      </c>
      <c r="J18" s="15"/>
      <c r="K18" s="128"/>
      <c r="L18" s="128"/>
      <c r="M18" s="16">
        <f>COUNTIF(M1:M17,"=E")</f>
        <v>4</v>
      </c>
      <c r="N18" s="17">
        <f>COUNTIF(M1:M17,"=V")</f>
        <v>2</v>
      </c>
      <c r="Q18" s="11"/>
      <c r="R18" s="11"/>
      <c r="S18" s="11"/>
      <c r="T18" s="11"/>
      <c r="U18" s="11"/>
    </row>
    <row r="19" spans="1:21" ht="20.100000000000001" customHeight="1" thickBot="1" x14ac:dyDescent="0.3">
      <c r="A19" s="193" t="s">
        <v>34</v>
      </c>
      <c r="B19" s="194"/>
      <c r="C19" s="194"/>
      <c r="D19" s="194"/>
      <c r="E19" s="195"/>
      <c r="F19" s="195"/>
      <c r="G19" s="195"/>
      <c r="H19" s="195"/>
      <c r="I19" s="195"/>
      <c r="J19" s="195"/>
      <c r="K19" s="195"/>
      <c r="L19" s="195"/>
      <c r="M19" s="195"/>
      <c r="N19" s="196"/>
      <c r="Q19" s="11"/>
      <c r="R19" s="10"/>
      <c r="S19" s="11"/>
      <c r="T19" s="11"/>
      <c r="U19" s="11"/>
    </row>
    <row r="20" spans="1:21" ht="30" x14ac:dyDescent="0.25">
      <c r="A20" s="99">
        <v>8</v>
      </c>
      <c r="B20" s="54" t="s">
        <v>59</v>
      </c>
      <c r="C20" s="71" t="s">
        <v>48</v>
      </c>
      <c r="D20" s="68" t="s">
        <v>26</v>
      </c>
      <c r="E20" s="100">
        <v>5</v>
      </c>
      <c r="F20" s="101">
        <v>2</v>
      </c>
      <c r="G20" s="54">
        <v>1</v>
      </c>
      <c r="H20" s="54"/>
      <c r="I20" s="54"/>
      <c r="J20" s="54"/>
      <c r="K20" s="19">
        <f>SUM(F20:J20)*14</f>
        <v>42</v>
      </c>
      <c r="L20" s="19">
        <f t="shared" ref="L20:L21" si="3">E20*25-K20</f>
        <v>83</v>
      </c>
      <c r="M20" s="140" t="s">
        <v>24</v>
      </c>
      <c r="N20" s="141"/>
      <c r="Q20" s="11"/>
      <c r="R20" s="10"/>
      <c r="S20" s="27"/>
      <c r="T20" s="27"/>
      <c r="U20" s="27"/>
    </row>
    <row r="21" spans="1:21" ht="20.100000000000001" customHeight="1" thickBot="1" x14ac:dyDescent="0.3">
      <c r="A21" s="47">
        <v>9</v>
      </c>
      <c r="B21" s="16" t="s">
        <v>60</v>
      </c>
      <c r="C21" s="57" t="s">
        <v>49</v>
      </c>
      <c r="D21" s="21" t="s">
        <v>26</v>
      </c>
      <c r="E21" s="59">
        <v>5</v>
      </c>
      <c r="F21" s="61">
        <v>1</v>
      </c>
      <c r="G21" s="16">
        <v>2</v>
      </c>
      <c r="H21" s="16"/>
      <c r="I21" s="16"/>
      <c r="J21" s="16"/>
      <c r="K21" s="16">
        <f>SUM(F21:J21)*14</f>
        <v>42</v>
      </c>
      <c r="L21" s="16">
        <f t="shared" si="3"/>
        <v>83</v>
      </c>
      <c r="M21" s="144" t="s">
        <v>24</v>
      </c>
      <c r="N21" s="145"/>
      <c r="Q21" s="11"/>
      <c r="R21" s="10"/>
      <c r="S21" s="11"/>
      <c r="T21" s="11"/>
      <c r="U21" s="11"/>
    </row>
    <row r="22" spans="1:21" ht="18" customHeight="1" thickBot="1" x14ac:dyDescent="0.3">
      <c r="B22" s="2"/>
      <c r="C22" s="2"/>
      <c r="D22" s="1"/>
      <c r="E22" s="2"/>
      <c r="F22" s="2"/>
      <c r="G22" s="2"/>
      <c r="H22" s="1"/>
      <c r="I22" s="1"/>
      <c r="J22" s="1"/>
      <c r="K22" s="2"/>
      <c r="L22" s="2"/>
      <c r="M22" s="192"/>
      <c r="N22" s="192"/>
      <c r="Q22" s="11"/>
      <c r="R22" s="11"/>
      <c r="S22" s="11"/>
      <c r="T22" s="11"/>
      <c r="U22" s="11"/>
    </row>
    <row r="23" spans="1:21" ht="15" customHeight="1" x14ac:dyDescent="0.25">
      <c r="B23" s="118" t="s">
        <v>36</v>
      </c>
      <c r="C23" s="39" t="str">
        <f>[1]Sem_I!C22</f>
        <v>Discipline Obligatorii:</v>
      </c>
      <c r="D23" s="121">
        <f>SUM(F9:J13)</f>
        <v>25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3"/>
      <c r="Q23" s="11"/>
      <c r="R23" s="11"/>
      <c r="S23" s="11"/>
      <c r="T23" s="11"/>
      <c r="U23" s="11"/>
    </row>
    <row r="24" spans="1:21" ht="15" customHeight="1" x14ac:dyDescent="0.25">
      <c r="B24" s="119"/>
      <c r="C24" s="40" t="str">
        <f>[1]Sem_I!C23</f>
        <v>Discipline Opționale:</v>
      </c>
      <c r="D24" s="124">
        <f>SUM(F15:J16)</f>
        <v>3</v>
      </c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Q24" s="11"/>
      <c r="R24" s="11"/>
      <c r="S24" s="11"/>
      <c r="T24" s="11"/>
      <c r="U24" s="11"/>
    </row>
    <row r="25" spans="1:21" ht="15.75" thickBot="1" x14ac:dyDescent="0.3">
      <c r="B25" s="120"/>
      <c r="C25" s="41" t="str">
        <f>[1]Sem_I!C24</f>
        <v>Discipline Facultative:</v>
      </c>
      <c r="D25" s="127">
        <f>SUM(F20:J21)</f>
        <v>6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Q25" s="11"/>
      <c r="R25" s="11"/>
      <c r="S25" s="11"/>
      <c r="T25" s="11"/>
      <c r="U25" s="11"/>
    </row>
    <row r="26" spans="1:2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Q26" s="11"/>
      <c r="R26" s="11"/>
      <c r="S26" s="11"/>
      <c r="T26" s="11"/>
      <c r="U26" s="11"/>
    </row>
    <row r="27" spans="1:21" x14ac:dyDescent="0.25">
      <c r="B27" s="3" t="s">
        <v>40</v>
      </c>
      <c r="C27" s="8"/>
      <c r="D27" s="1"/>
      <c r="E27" s="111" t="s">
        <v>41</v>
      </c>
      <c r="F27" s="111"/>
      <c r="G27" s="3"/>
      <c r="H27" s="1"/>
      <c r="I27" s="1"/>
      <c r="J27" s="1"/>
      <c r="K27" s="146" t="s">
        <v>42</v>
      </c>
      <c r="L27" s="146"/>
      <c r="M27" s="146"/>
      <c r="N27" s="146"/>
      <c r="Q27" s="11"/>
      <c r="R27" s="11"/>
      <c r="S27" s="11"/>
      <c r="T27" s="11"/>
      <c r="U27" s="11"/>
    </row>
    <row r="28" spans="1:21" x14ac:dyDescent="0.25">
      <c r="B28" s="115" t="str">
        <f>[1]Sem_I!B27</f>
        <v>Mihnea-Cosmin COSTOIU</v>
      </c>
      <c r="C28" s="115"/>
      <c r="D28" s="136" t="str">
        <f>[1]Sem_I!D27</f>
        <v>Radu ȘTEFĂNOIU</v>
      </c>
      <c r="E28" s="136"/>
      <c r="F28" s="136"/>
      <c r="G28" s="136"/>
      <c r="H28" s="136"/>
      <c r="I28" s="136"/>
      <c r="J28" s="69"/>
      <c r="K28" s="135" t="str">
        <f>[1]Sem_I!K27</f>
        <v>Iulian Vasile ANTONIAC</v>
      </c>
      <c r="L28" s="135"/>
      <c r="M28" s="135"/>
      <c r="N28" s="135"/>
      <c r="Q28" s="11"/>
      <c r="R28" s="11"/>
      <c r="S28" s="11"/>
      <c r="T28" s="11"/>
      <c r="U28" s="11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Q29" s="11"/>
      <c r="R29" s="11"/>
      <c r="S29" s="11"/>
      <c r="T29" s="11"/>
      <c r="U29" s="11"/>
    </row>
    <row r="30" spans="1:2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sheetProtection formatCells="0" formatRows="0" insertRows="0" insertHyperlinks="0" deleteRows="0" sort="0" autoFilter="0" pivotTables="0"/>
  <protectedRanges>
    <protectedRange sqref="L2 A15:XFD16 A20:B21 A9:XFD13" name="Editabil"/>
  </protectedRanges>
  <mergeCells count="52">
    <mergeCell ref="C3:G3"/>
    <mergeCell ref="L3:M3"/>
    <mergeCell ref="L1:M1"/>
    <mergeCell ref="B2:C2"/>
    <mergeCell ref="D2:H2"/>
    <mergeCell ref="M13:N13"/>
    <mergeCell ref="C4:G4"/>
    <mergeCell ref="L4:M4"/>
    <mergeCell ref="A6:A7"/>
    <mergeCell ref="B6:B7"/>
    <mergeCell ref="C6:C7"/>
    <mergeCell ref="D6:D7"/>
    <mergeCell ref="E6:E7"/>
    <mergeCell ref="F6:J6"/>
    <mergeCell ref="K6:L6"/>
    <mergeCell ref="M6:N7"/>
    <mergeCell ref="A8:N8"/>
    <mergeCell ref="M9:N9"/>
    <mergeCell ref="M10:N10"/>
    <mergeCell ref="M11:N11"/>
    <mergeCell ref="M12:N12"/>
    <mergeCell ref="M15:N16"/>
    <mergeCell ref="A17:C18"/>
    <mergeCell ref="E17:E18"/>
    <mergeCell ref="K17:K18"/>
    <mergeCell ref="L17:L18"/>
    <mergeCell ref="B28:C28"/>
    <mergeCell ref="D28:I28"/>
    <mergeCell ref="K28:N28"/>
    <mergeCell ref="M20:N20"/>
    <mergeCell ref="M21:N21"/>
    <mergeCell ref="M22:N22"/>
    <mergeCell ref="B23:B25"/>
    <mergeCell ref="D23:N23"/>
    <mergeCell ref="D24:N24"/>
    <mergeCell ref="D25:N25"/>
    <mergeCell ref="A4:B4"/>
    <mergeCell ref="L2:N2"/>
    <mergeCell ref="C1:J1"/>
    <mergeCell ref="E27:F27"/>
    <mergeCell ref="K27:N27"/>
    <mergeCell ref="A19:N19"/>
    <mergeCell ref="A14:N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</mergeCells>
  <conditionalFormatting sqref="C1 D2:D15 D17:D29">
    <cfRule type="cellIs" dxfId="5" priority="1" operator="equal">
      <formula>"DS"</formula>
    </cfRule>
    <cfRule type="cellIs" dxfId="4" priority="2" operator="equal">
      <formula>"DA"</formula>
    </cfRule>
    <cfRule type="cellIs" dxfId="3" priority="3" operator="equal">
      <formula>"DC"</formula>
    </cfRule>
  </conditionalFormatting>
  <printOptions horizontalCentered="1" verticalCentered="1"/>
  <pageMargins left="0.15748031496062992" right="0.23622047244094491" top="0.34" bottom="0.15748031496062992" header="0.31496062992125984" footer="0.15748031496062992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01EA-EB04-4FCC-8A5B-6858C75A66C4}">
  <dimension ref="A1:U27"/>
  <sheetViews>
    <sheetView zoomScale="80" zoomScaleNormal="80" zoomScaleSheetLayoutView="80" workbookViewId="0">
      <selection activeCell="B26" sqref="B26:C26"/>
    </sheetView>
  </sheetViews>
  <sheetFormatPr defaultRowHeight="15" x14ac:dyDescent="0.25"/>
  <cols>
    <col min="1" max="1" width="4.7109375" style="26" customWidth="1"/>
    <col min="2" max="2" width="14.42578125" customWidth="1"/>
    <col min="3" max="3" width="70.7109375" customWidth="1"/>
    <col min="4" max="4" width="9.42578125" customWidth="1"/>
    <col min="5" max="5" width="6" customWidth="1"/>
    <col min="6" max="6" width="3.7109375" customWidth="1"/>
    <col min="7" max="7" width="3.5703125" customWidth="1"/>
    <col min="8" max="8" width="3.42578125" customWidth="1"/>
    <col min="9" max="9" width="3.7109375" customWidth="1"/>
    <col min="10" max="10" width="4.140625" customWidth="1"/>
    <col min="11" max="11" width="9.140625" customWidth="1"/>
    <col min="12" max="12" width="5.5703125" customWidth="1"/>
    <col min="13" max="13" width="5.5703125" style="5" customWidth="1"/>
    <col min="14" max="14" width="4.7109375" style="5" customWidth="1"/>
  </cols>
  <sheetData>
    <row r="1" spans="1:21" ht="57" customHeight="1" x14ac:dyDescent="0.3">
      <c r="B1" s="2"/>
      <c r="C1" s="171" t="s">
        <v>0</v>
      </c>
      <c r="D1" s="171"/>
      <c r="E1" s="171"/>
      <c r="F1" s="171"/>
      <c r="G1" s="171"/>
      <c r="H1" s="171"/>
      <c r="I1" s="171"/>
      <c r="J1" s="171"/>
      <c r="K1" s="4"/>
      <c r="L1" s="159"/>
      <c r="M1" s="159"/>
      <c r="Q1" s="77"/>
      <c r="R1" s="77"/>
      <c r="S1" s="77"/>
      <c r="T1" s="77"/>
      <c r="U1" s="77"/>
    </row>
    <row r="2" spans="1:21" ht="15" customHeight="1" x14ac:dyDescent="0.25">
      <c r="B2" s="115"/>
      <c r="C2" s="115"/>
      <c r="D2" s="111"/>
      <c r="E2" s="111"/>
      <c r="F2" s="111"/>
      <c r="G2" s="111"/>
      <c r="H2" s="111"/>
      <c r="K2" s="7" t="str">
        <f>[1]Sem_I!K2</f>
        <v>Anul universitar:</v>
      </c>
      <c r="L2" s="111" t="str">
        <f>Sem_III!L2</f>
        <v>2024 - 2025</v>
      </c>
      <c r="M2" s="111"/>
      <c r="N2" s="111"/>
      <c r="Q2" s="11"/>
      <c r="R2" s="11"/>
      <c r="S2" s="11"/>
      <c r="T2" s="11"/>
      <c r="U2" s="11"/>
    </row>
    <row r="3" spans="1:21" x14ac:dyDescent="0.25">
      <c r="B3" s="6" t="s">
        <v>2</v>
      </c>
      <c r="C3" s="115" t="str">
        <f>[1]Sem_I!C3</f>
        <v>Ştiinţe inginereşti aplicate</v>
      </c>
      <c r="D3" s="115"/>
      <c r="E3" s="115"/>
      <c r="F3" s="115"/>
      <c r="G3" s="115"/>
      <c r="K3" s="7" t="str">
        <f>[1]Sem_I!K3</f>
        <v>Anul de studii:</v>
      </c>
      <c r="L3" s="115" t="s">
        <v>44</v>
      </c>
      <c r="M3" s="115"/>
      <c r="Q3" s="11"/>
      <c r="R3" s="11"/>
      <c r="S3" s="11"/>
      <c r="T3" s="11"/>
      <c r="U3" s="11"/>
    </row>
    <row r="4" spans="1:21" ht="15" customHeight="1" x14ac:dyDescent="0.25">
      <c r="A4" s="111" t="s">
        <v>5</v>
      </c>
      <c r="B4" s="111"/>
      <c r="C4" s="115" t="str">
        <f>[1]Sem_I!C4</f>
        <v>Biomateriale metalice</v>
      </c>
      <c r="D4" s="115"/>
      <c r="E4" s="115"/>
      <c r="F4" s="115"/>
      <c r="G4" s="115"/>
      <c r="H4" s="115"/>
      <c r="I4" s="115"/>
      <c r="J4" s="115"/>
      <c r="K4" s="7" t="str">
        <f>[1]Sem_I!K4</f>
        <v>Semestrul:</v>
      </c>
      <c r="L4" s="8" t="s">
        <v>44</v>
      </c>
      <c r="M4" s="8"/>
      <c r="Q4" s="11"/>
      <c r="R4" s="11"/>
      <c r="S4" s="11"/>
      <c r="T4" s="11"/>
      <c r="U4" s="11"/>
    </row>
    <row r="5" spans="1:21" ht="12" customHeight="1" thickBot="1" x14ac:dyDescent="0.3">
      <c r="B5" s="6"/>
      <c r="C5" s="111"/>
      <c r="D5" s="111"/>
      <c r="E5" s="111"/>
      <c r="F5" s="111"/>
      <c r="G5" s="111"/>
      <c r="K5" s="7"/>
      <c r="L5" s="115"/>
      <c r="M5" s="115"/>
      <c r="Q5" s="11"/>
      <c r="R5" s="11"/>
      <c r="S5" s="11"/>
      <c r="T5" s="11"/>
      <c r="U5" s="11"/>
    </row>
    <row r="6" spans="1:21" s="1" customFormat="1" ht="20.100000000000001" customHeight="1" x14ac:dyDescent="0.25">
      <c r="A6" s="203" t="s">
        <v>47</v>
      </c>
      <c r="B6" s="163" t="s">
        <v>8</v>
      </c>
      <c r="C6" s="163" t="s">
        <v>9</v>
      </c>
      <c r="D6" s="163" t="s">
        <v>10</v>
      </c>
      <c r="E6" s="165" t="s">
        <v>11</v>
      </c>
      <c r="F6" s="156" t="s">
        <v>12</v>
      </c>
      <c r="G6" s="157"/>
      <c r="H6" s="157"/>
      <c r="I6" s="157"/>
      <c r="J6" s="158"/>
      <c r="K6" s="163" t="s">
        <v>13</v>
      </c>
      <c r="L6" s="163"/>
      <c r="M6" s="163" t="s">
        <v>14</v>
      </c>
      <c r="N6" s="169"/>
      <c r="P6" s="69"/>
      <c r="Q6" s="11"/>
      <c r="R6" s="11"/>
      <c r="S6" s="11"/>
      <c r="T6" s="11"/>
      <c r="U6" s="11"/>
    </row>
    <row r="7" spans="1:21" ht="30.75" thickBot="1" x14ac:dyDescent="0.3">
      <c r="A7" s="204"/>
      <c r="B7" s="164"/>
      <c r="C7" s="164"/>
      <c r="D7" s="164"/>
      <c r="E7" s="166"/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107" t="s">
        <v>20</v>
      </c>
      <c r="L7" s="107" t="s">
        <v>21</v>
      </c>
      <c r="M7" s="164"/>
      <c r="N7" s="170"/>
      <c r="Q7" s="11"/>
      <c r="R7" s="11"/>
      <c r="S7" s="11"/>
      <c r="T7" s="11"/>
      <c r="U7" s="11"/>
    </row>
    <row r="8" spans="1:21" ht="15.75" thickBot="1" x14ac:dyDescent="0.3">
      <c r="A8" s="212" t="s">
        <v>22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4"/>
      <c r="Q8" s="11"/>
      <c r="R8" s="11"/>
      <c r="S8" s="11"/>
      <c r="T8" s="11"/>
      <c r="U8" s="11"/>
    </row>
    <row r="9" spans="1:21" ht="20.100000000000001" customHeight="1" x14ac:dyDescent="0.25">
      <c r="A9" s="45">
        <v>1</v>
      </c>
      <c r="B9" s="18" t="s">
        <v>62</v>
      </c>
      <c r="C9" s="55" t="s">
        <v>50</v>
      </c>
      <c r="D9" s="24" t="s">
        <v>27</v>
      </c>
      <c r="E9" s="24">
        <v>28</v>
      </c>
      <c r="F9" s="102"/>
      <c r="G9" s="103"/>
      <c r="H9" s="103"/>
      <c r="I9" s="103"/>
      <c r="J9" s="104">
        <v>27</v>
      </c>
      <c r="K9" s="18">
        <f t="shared" ref="K9" si="0">SUM(F9:J9)*14</f>
        <v>378</v>
      </c>
      <c r="L9" s="18">
        <f t="shared" ref="L9" si="1">E9*25-K9</f>
        <v>322</v>
      </c>
      <c r="M9" s="215" t="s">
        <v>25</v>
      </c>
      <c r="N9" s="216"/>
      <c r="Q9" s="11"/>
      <c r="R9" s="11"/>
      <c r="S9" s="11"/>
      <c r="T9" s="11"/>
      <c r="U9" s="11"/>
    </row>
    <row r="10" spans="1:21" ht="20.100000000000001" customHeight="1" thickBot="1" x14ac:dyDescent="0.3">
      <c r="A10" s="47">
        <v>2</v>
      </c>
      <c r="B10" s="16" t="s">
        <v>110</v>
      </c>
      <c r="C10" s="57" t="s">
        <v>61</v>
      </c>
      <c r="D10" s="21" t="s">
        <v>26</v>
      </c>
      <c r="E10" s="21">
        <v>2</v>
      </c>
      <c r="F10" s="105">
        <v>1</v>
      </c>
      <c r="G10" s="106"/>
      <c r="H10" s="106"/>
      <c r="I10" s="106"/>
      <c r="J10" s="106"/>
      <c r="K10" s="16">
        <f>SUM(F10:J10)*14</f>
        <v>14</v>
      </c>
      <c r="L10" s="16">
        <f>E10*25-K10</f>
        <v>36</v>
      </c>
      <c r="M10" s="116" t="s">
        <v>25</v>
      </c>
      <c r="N10" s="117"/>
      <c r="Q10" s="11"/>
      <c r="R10" s="11"/>
      <c r="S10" s="11"/>
      <c r="T10" s="11"/>
      <c r="U10" s="11"/>
    </row>
    <row r="11" spans="1:21" ht="14.45" hidden="1" customHeight="1" thickBot="1" x14ac:dyDescent="0.3">
      <c r="A11" s="217" t="s">
        <v>28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9"/>
      <c r="Q11" s="11"/>
      <c r="R11" s="11"/>
      <c r="S11" s="11"/>
      <c r="T11" s="11"/>
      <c r="U11" s="11"/>
    </row>
    <row r="12" spans="1:21" ht="15.75" hidden="1" thickBot="1" x14ac:dyDescent="0.3">
      <c r="A12" s="86"/>
      <c r="B12" s="87"/>
      <c r="C12" s="88"/>
      <c r="D12" s="83"/>
      <c r="E12" s="83"/>
      <c r="F12" s="84"/>
      <c r="G12" s="81"/>
      <c r="H12" s="81"/>
      <c r="I12" s="81"/>
      <c r="J12" s="81"/>
      <c r="K12" s="81">
        <f>SUM(F12:J12)*14</f>
        <v>0</v>
      </c>
      <c r="L12" s="81">
        <f t="shared" ref="L12" si="2">E12*25-K12</f>
        <v>0</v>
      </c>
      <c r="M12" s="154"/>
      <c r="N12" s="220"/>
      <c r="Q12" s="11"/>
      <c r="R12" s="11"/>
      <c r="S12" s="11"/>
      <c r="T12" s="11"/>
      <c r="U12" s="11"/>
    </row>
    <row r="13" spans="1:21" ht="30" x14ac:dyDescent="0.25">
      <c r="A13" s="201" t="s">
        <v>29</v>
      </c>
      <c r="B13" s="122"/>
      <c r="C13" s="123"/>
      <c r="D13" s="78" t="s">
        <v>30</v>
      </c>
      <c r="E13" s="122">
        <f>SUM(E9:E12)</f>
        <v>30</v>
      </c>
      <c r="F13" s="79">
        <f>SUM(F9:F12)</f>
        <v>1</v>
      </c>
      <c r="G13" s="79">
        <f>SUM(G9:G12)</f>
        <v>0</v>
      </c>
      <c r="H13" s="79">
        <f>SUM(H9:H12)</f>
        <v>0</v>
      </c>
      <c r="I13" s="79">
        <f>SUM(I9:I12)</f>
        <v>0</v>
      </c>
      <c r="J13" s="79"/>
      <c r="K13" s="122">
        <f>SUM(K8:K12)</f>
        <v>392</v>
      </c>
      <c r="L13" s="122">
        <f>SUM(L8:L12)</f>
        <v>358</v>
      </c>
      <c r="M13" s="79" t="s">
        <v>31</v>
      </c>
      <c r="N13" s="85" t="s">
        <v>32</v>
      </c>
      <c r="Q13" s="11"/>
      <c r="R13" s="11"/>
      <c r="S13" s="11"/>
      <c r="T13" s="11"/>
      <c r="U13" s="11"/>
    </row>
    <row r="14" spans="1:21" ht="15" customHeight="1" thickBot="1" x14ac:dyDescent="0.3">
      <c r="A14" s="202"/>
      <c r="B14" s="128"/>
      <c r="C14" s="129"/>
      <c r="D14" s="80" t="s">
        <v>33</v>
      </c>
      <c r="E14" s="128"/>
      <c r="F14" s="15">
        <f>COUNT(F9:F12)</f>
        <v>1</v>
      </c>
      <c r="G14" s="15">
        <f>COUNT(G9:G12)</f>
        <v>0</v>
      </c>
      <c r="H14" s="15">
        <f>COUNT(H9:H12)</f>
        <v>0</v>
      </c>
      <c r="I14" s="15">
        <f>COUNT(I9:I12)</f>
        <v>0</v>
      </c>
      <c r="J14" s="15"/>
      <c r="K14" s="128"/>
      <c r="L14" s="128"/>
      <c r="M14" s="16">
        <f>COUNTIF(M1:M13,"=E")</f>
        <v>0</v>
      </c>
      <c r="N14" s="17">
        <f>COUNTIF(M1:M13,"=V")</f>
        <v>2</v>
      </c>
      <c r="Q14" s="11"/>
      <c r="R14" s="11"/>
      <c r="S14" s="11"/>
      <c r="T14" s="11"/>
      <c r="U14" s="11"/>
    </row>
    <row r="15" spans="1:21" ht="15" customHeight="1" thickBot="1" x14ac:dyDescent="0.3">
      <c r="A15" s="130" t="s">
        <v>34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2"/>
      <c r="Q15" s="11"/>
      <c r="R15" s="11"/>
      <c r="S15" s="11"/>
      <c r="T15" s="11"/>
      <c r="U15" s="11"/>
    </row>
    <row r="16" spans="1:21" ht="30" x14ac:dyDescent="0.25">
      <c r="A16" s="95">
        <v>3</v>
      </c>
      <c r="B16" s="96" t="s">
        <v>63</v>
      </c>
      <c r="C16" s="97" t="s">
        <v>51</v>
      </c>
      <c r="D16" s="98" t="s">
        <v>26</v>
      </c>
      <c r="E16" s="98">
        <v>5</v>
      </c>
      <c r="F16" s="209" t="s">
        <v>52</v>
      </c>
      <c r="G16" s="210"/>
      <c r="H16" s="210"/>
      <c r="I16" s="210"/>
      <c r="J16" s="96"/>
      <c r="K16" s="96">
        <f>SUM(F16:J16)*14</f>
        <v>0</v>
      </c>
      <c r="L16" s="96">
        <f t="shared" ref="L16:L17" si="3">E16*25-K16</f>
        <v>125</v>
      </c>
      <c r="M16" s="210" t="s">
        <v>25</v>
      </c>
      <c r="N16" s="211"/>
      <c r="Q16" s="11"/>
      <c r="R16" s="11"/>
      <c r="S16" s="11"/>
      <c r="T16" s="11"/>
      <c r="U16" s="11"/>
    </row>
    <row r="17" spans="1:21" ht="20.100000000000001" customHeight="1" thickBot="1" x14ac:dyDescent="0.3">
      <c r="A17" s="47">
        <v>4</v>
      </c>
      <c r="B17" s="16" t="s">
        <v>64</v>
      </c>
      <c r="C17" s="57" t="s">
        <v>53</v>
      </c>
      <c r="D17" s="21" t="s">
        <v>26</v>
      </c>
      <c r="E17" s="21">
        <v>5</v>
      </c>
      <c r="F17" s="23"/>
      <c r="G17" s="16"/>
      <c r="H17" s="16"/>
      <c r="I17" s="16"/>
      <c r="J17" s="16"/>
      <c r="K17" s="16">
        <f t="shared" ref="K17" si="4">SUM(F17:I17)*14</f>
        <v>0</v>
      </c>
      <c r="L17" s="16">
        <f t="shared" si="3"/>
        <v>125</v>
      </c>
      <c r="M17" s="144" t="s">
        <v>24</v>
      </c>
      <c r="N17" s="145"/>
      <c r="Q17" s="11"/>
      <c r="R17" s="11"/>
      <c r="S17" s="11"/>
      <c r="T17" s="11"/>
      <c r="U17" s="11"/>
    </row>
    <row r="18" spans="1:21" ht="15" customHeight="1" thickBot="1" x14ac:dyDescent="0.3">
      <c r="Q18" s="11"/>
      <c r="R18" s="10"/>
      <c r="S18" s="11"/>
      <c r="T18" s="11"/>
      <c r="U18" s="11"/>
    </row>
    <row r="19" spans="1:21" ht="15" customHeight="1" thickBot="1" x14ac:dyDescent="0.3">
      <c r="B19" s="205" t="s">
        <v>54</v>
      </c>
      <c r="C19" s="206"/>
      <c r="D19" s="89" t="s">
        <v>106</v>
      </c>
      <c r="E19" s="207"/>
      <c r="F19" s="208"/>
      <c r="G19" s="49"/>
      <c r="H19" s="49"/>
      <c r="I19" s="49"/>
      <c r="J19" s="49"/>
      <c r="K19" s="49"/>
      <c r="L19" s="49"/>
      <c r="M19" s="50"/>
      <c r="N19" s="51"/>
      <c r="Q19" s="11"/>
      <c r="R19" s="10"/>
      <c r="S19" s="11"/>
      <c r="T19" s="11"/>
      <c r="U19" s="11"/>
    </row>
    <row r="20" spans="1:21" ht="15" customHeight="1" thickBo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Q20" s="11"/>
      <c r="R20" s="10"/>
      <c r="S20" s="11"/>
      <c r="T20" s="11"/>
      <c r="U20" s="11"/>
    </row>
    <row r="21" spans="1:21" ht="14.45" customHeight="1" x14ac:dyDescent="0.25">
      <c r="B21" s="118" t="s">
        <v>36</v>
      </c>
      <c r="C21" s="39" t="str">
        <f>[1]Sem_I!C22</f>
        <v>Discipline Obligatorii:</v>
      </c>
      <c r="D21" s="121">
        <f>SUM(F9:J10)</f>
        <v>28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3"/>
      <c r="Q21" s="11"/>
      <c r="R21" s="10"/>
      <c r="S21" s="11"/>
      <c r="T21" s="11"/>
      <c r="U21" s="11"/>
    </row>
    <row r="22" spans="1:21" x14ac:dyDescent="0.25">
      <c r="B22" s="119"/>
      <c r="C22" s="40" t="str">
        <f>[1]Sem_I!C23</f>
        <v>Discipline Opționale:</v>
      </c>
      <c r="D22" s="124">
        <f>SUM(F12:J12)</f>
        <v>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6"/>
    </row>
    <row r="23" spans="1:21" ht="15.75" thickBot="1" x14ac:dyDescent="0.3">
      <c r="B23" s="120"/>
      <c r="C23" s="41" t="str">
        <f>[1]Sem_I!C24</f>
        <v>Discipline Facultative:</v>
      </c>
      <c r="D23" s="127">
        <f>SUM(F16:J17)</f>
        <v>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9"/>
    </row>
    <row r="24" spans="1:2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21" x14ac:dyDescent="0.25">
      <c r="B25" s="3" t="s">
        <v>40</v>
      </c>
      <c r="C25" s="8"/>
      <c r="D25" s="1"/>
      <c r="E25" s="111" t="s">
        <v>41</v>
      </c>
      <c r="F25" s="111"/>
      <c r="G25" s="3"/>
      <c r="H25" s="1"/>
      <c r="I25" s="1"/>
      <c r="J25" s="1"/>
      <c r="K25" s="146" t="s">
        <v>42</v>
      </c>
      <c r="L25" s="146"/>
      <c r="M25" s="146"/>
      <c r="N25" s="146"/>
    </row>
    <row r="26" spans="1:21" x14ac:dyDescent="0.25">
      <c r="B26" s="115" t="str">
        <f>[1]Sem_I!B27</f>
        <v>Mihnea-Cosmin COSTOIU</v>
      </c>
      <c r="C26" s="115"/>
      <c r="D26" s="136" t="str">
        <f>[1]Sem_I!D27</f>
        <v>Radu ȘTEFĂNOIU</v>
      </c>
      <c r="E26" s="136"/>
      <c r="F26" s="136"/>
      <c r="G26" s="136"/>
      <c r="H26" s="136"/>
      <c r="I26" s="136"/>
      <c r="J26" s="69"/>
      <c r="K26" s="135" t="str">
        <f>[1]Sem_I!K27</f>
        <v>Iulian Vasile ANTONIAC</v>
      </c>
      <c r="L26" s="135"/>
      <c r="M26" s="135"/>
      <c r="N26" s="135"/>
    </row>
    <row r="27" spans="1:21" ht="15" customHeight="1" x14ac:dyDescent="0.25">
      <c r="B27" s="1"/>
      <c r="C27" s="1"/>
      <c r="H27" s="3"/>
      <c r="I27" s="3"/>
      <c r="J27" s="3"/>
      <c r="K27" s="1"/>
      <c r="L27" s="1"/>
      <c r="M27" s="1"/>
    </row>
  </sheetData>
  <sheetProtection formatCells="0" formatRows="0" insertRows="0" insertHyperlinks="0" deleteRows="0" sort="0" autoFilter="0" pivotTables="0"/>
  <protectedRanges>
    <protectedRange sqref="A9:XFD10 A16:B17 A19:XFD20 A12:XFD12" name="Editabil"/>
  </protectedRanges>
  <mergeCells count="43">
    <mergeCell ref="C3:G3"/>
    <mergeCell ref="L3:M3"/>
    <mergeCell ref="L1:M1"/>
    <mergeCell ref="B2:C2"/>
    <mergeCell ref="D2:H2"/>
    <mergeCell ref="L2:N2"/>
    <mergeCell ref="C1:J1"/>
    <mergeCell ref="C4:J4"/>
    <mergeCell ref="C5:G5"/>
    <mergeCell ref="L5:M5"/>
    <mergeCell ref="A6:A7"/>
    <mergeCell ref="B6:B7"/>
    <mergeCell ref="C6:C7"/>
    <mergeCell ref="D6:D7"/>
    <mergeCell ref="E6:E7"/>
    <mergeCell ref="F6:J6"/>
    <mergeCell ref="K6:L6"/>
    <mergeCell ref="A4:B4"/>
    <mergeCell ref="F16:I16"/>
    <mergeCell ref="M16:N16"/>
    <mergeCell ref="M6:N7"/>
    <mergeCell ref="A8:N8"/>
    <mergeCell ref="M9:N9"/>
    <mergeCell ref="M10:N10"/>
    <mergeCell ref="A11:N11"/>
    <mergeCell ref="M12:N12"/>
    <mergeCell ref="A13:C14"/>
    <mergeCell ref="E13:E14"/>
    <mergeCell ref="K13:K14"/>
    <mergeCell ref="L13:L14"/>
    <mergeCell ref="A15:N15"/>
    <mergeCell ref="M17:N17"/>
    <mergeCell ref="B19:C19"/>
    <mergeCell ref="E19:F19"/>
    <mergeCell ref="B21:B23"/>
    <mergeCell ref="D21:N21"/>
    <mergeCell ref="D22:N22"/>
    <mergeCell ref="D23:N23"/>
    <mergeCell ref="E25:F25"/>
    <mergeCell ref="K25:N25"/>
    <mergeCell ref="B26:C26"/>
    <mergeCell ref="D26:I26"/>
    <mergeCell ref="K26:N26"/>
  </mergeCells>
  <conditionalFormatting sqref="C1 D2:D3 D5:D10 D12:D27">
    <cfRule type="cellIs" dxfId="2" priority="1" operator="equal">
      <formula>"DS"</formula>
    </cfRule>
    <cfRule type="cellIs" dxfId="1" priority="2" operator="equal">
      <formula>"DA"</formula>
    </cfRule>
    <cfRule type="cellIs" dxfId="0" priority="3" operator="equal">
      <formula>"DC"</formula>
    </cfRule>
  </conditionalFormatting>
  <printOptions horizontalCentered="1" verticalCentered="1"/>
  <pageMargins left="0.15748031496062992" right="0.23622047244094491" top="0.28000000000000003" bottom="0.15748031496062992" header="0.31496062992125984" footer="0.15748031496062992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Sem_I</vt:lpstr>
      <vt:lpstr>Sem_II</vt:lpstr>
      <vt:lpstr>Sem_III</vt:lpstr>
      <vt:lpstr>Sem_IV</vt:lpstr>
      <vt:lpstr>Sem_I!Zona_de_imprimat</vt:lpstr>
      <vt:lpstr>Sem_II!Zona_de_imprimat</vt:lpstr>
      <vt:lpstr>Sem_III!Zona_de_imprimat</vt:lpstr>
      <vt:lpstr>Sem_IV!Zona_de_imprimat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Petrisor</dc:creator>
  <cp:keywords/>
  <dc:description/>
  <cp:lastModifiedBy>MARILENA BADEA (84817)</cp:lastModifiedBy>
  <cp:revision/>
  <cp:lastPrinted>2024-09-25T09:15:35Z</cp:lastPrinted>
  <dcterms:created xsi:type="dcterms:W3CDTF">2015-06-05T18:19:34Z</dcterms:created>
  <dcterms:modified xsi:type="dcterms:W3CDTF">2024-09-25T09:16:47Z</dcterms:modified>
  <cp:category/>
  <cp:contentStatus/>
</cp:coreProperties>
</file>