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master 2024-2025\"/>
    </mc:Choice>
  </mc:AlternateContent>
  <xr:revisionPtr revIDLastSave="0" documentId="13_ncr:1_{73D296E1-641C-4755-A2E1-3DEC5687E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</sheets>
  <externalReferences>
    <externalReference r:id="rId5"/>
  </externalReferences>
  <definedNames>
    <definedName name="_xlnm.Print_Area" localSheetId="0">Sem_I!$A$1:$N$27</definedName>
    <definedName name="_xlnm.Print_Area" localSheetId="1">Sem_II!$A$1:$N$28</definedName>
    <definedName name="_xlnm.Print_Area" localSheetId="2">Sem_III!$A$1:$N$28</definedName>
    <definedName name="_xlnm.Print_Area" localSheetId="3">Sem_IV!$A$1:$N$25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26" l="1"/>
  <c r="D25" i="26"/>
  <c r="B25" i="26"/>
  <c r="D22" i="26"/>
  <c r="C22" i="26"/>
  <c r="C21" i="26"/>
  <c r="D20" i="26"/>
  <c r="C20" i="26"/>
  <c r="K16" i="26"/>
  <c r="L16" i="26" s="1"/>
  <c r="K15" i="26"/>
  <c r="L15" i="26" s="1"/>
  <c r="N13" i="26"/>
  <c r="M13" i="26"/>
  <c r="I13" i="26"/>
  <c r="H13" i="26"/>
  <c r="G13" i="26"/>
  <c r="F13" i="26"/>
  <c r="I12" i="26"/>
  <c r="H12" i="26"/>
  <c r="G12" i="26"/>
  <c r="F12" i="26"/>
  <c r="E12" i="26"/>
  <c r="K10" i="26"/>
  <c r="L10" i="26" s="1"/>
  <c r="K9" i="26"/>
  <c r="K12" i="26" s="1"/>
  <c r="K4" i="26"/>
  <c r="C4" i="26"/>
  <c r="K3" i="26"/>
  <c r="C3" i="26"/>
  <c r="L2" i="26"/>
  <c r="K2" i="26"/>
  <c r="K28" i="25"/>
  <c r="D28" i="25"/>
  <c r="B28" i="25"/>
  <c r="D25" i="25"/>
  <c r="C25" i="25"/>
  <c r="D24" i="25"/>
  <c r="C24" i="25"/>
  <c r="D23" i="25"/>
  <c r="C23" i="25"/>
  <c r="K21" i="25"/>
  <c r="L21" i="25" s="1"/>
  <c r="L20" i="25"/>
  <c r="K20" i="25"/>
  <c r="N18" i="25"/>
  <c r="M18" i="25"/>
  <c r="I18" i="25"/>
  <c r="H18" i="25"/>
  <c r="G18" i="25"/>
  <c r="F18" i="25"/>
  <c r="I17" i="25"/>
  <c r="H17" i="25"/>
  <c r="G17" i="25"/>
  <c r="F17" i="25"/>
  <c r="E17" i="25"/>
  <c r="K15" i="25"/>
  <c r="L15" i="25" s="1"/>
  <c r="K13" i="25"/>
  <c r="L13" i="25" s="1"/>
  <c r="K12" i="25"/>
  <c r="L12" i="25" s="1"/>
  <c r="K11" i="25"/>
  <c r="L11" i="25" s="1"/>
  <c r="K10" i="25"/>
  <c r="L10" i="25" s="1"/>
  <c r="K9" i="25"/>
  <c r="K17" i="25" s="1"/>
  <c r="K4" i="25"/>
  <c r="C4" i="25"/>
  <c r="K3" i="25"/>
  <c r="C3" i="25"/>
  <c r="K2" i="25"/>
  <c r="L9" i="26" l="1"/>
  <c r="L12" i="26" s="1"/>
  <c r="L9" i="25"/>
  <c r="L17" i="25" s="1"/>
  <c r="D23" i="14" l="1"/>
  <c r="D22" i="14"/>
  <c r="K11" i="24" l="1"/>
  <c r="L11" i="24" s="1"/>
  <c r="D25" i="24" l="1"/>
  <c r="D24" i="24"/>
  <c r="D23" i="24"/>
  <c r="K21" i="24"/>
  <c r="L21" i="24" s="1"/>
  <c r="K20" i="24"/>
  <c r="L20" i="24" s="1"/>
  <c r="K15" i="24"/>
  <c r="K13" i="24"/>
  <c r="L13" i="24" s="1"/>
  <c r="K12" i="24"/>
  <c r="K10" i="24"/>
  <c r="K9" i="24"/>
  <c r="K15" i="14"/>
  <c r="K9" i="14"/>
  <c r="K10" i="14"/>
  <c r="L10" i="14" s="1"/>
  <c r="K11" i="14"/>
  <c r="L11" i="14" s="1"/>
  <c r="K13" i="14"/>
  <c r="L13" i="14" s="1"/>
  <c r="K12" i="14"/>
  <c r="L12" i="14" s="1"/>
  <c r="D24" i="14"/>
  <c r="K20" i="14"/>
  <c r="L20" i="14" s="1"/>
  <c r="C25" i="24" l="1"/>
  <c r="K28" i="24"/>
  <c r="D28" i="24"/>
  <c r="B28" i="24"/>
  <c r="C24" i="24"/>
  <c r="C23" i="24"/>
  <c r="C4" i="24"/>
  <c r="L3" i="24"/>
  <c r="K4" i="24"/>
  <c r="K3" i="24"/>
  <c r="K2" i="24"/>
  <c r="C3" i="24"/>
  <c r="L2" i="24"/>
  <c r="N18" i="24"/>
  <c r="M18" i="24"/>
  <c r="I18" i="24"/>
  <c r="H18" i="24"/>
  <c r="G18" i="24"/>
  <c r="F18" i="24"/>
  <c r="I17" i="24"/>
  <c r="H17" i="24"/>
  <c r="G17" i="24"/>
  <c r="F17" i="24"/>
  <c r="E17" i="24"/>
  <c r="L15" i="24"/>
  <c r="L12" i="24"/>
  <c r="L10" i="24"/>
  <c r="L9" i="24"/>
  <c r="L17" i="24" l="1"/>
  <c r="K17" i="24"/>
  <c r="N18" i="14"/>
  <c r="M18" i="14"/>
  <c r="I18" i="14"/>
  <c r="H18" i="14"/>
  <c r="G18" i="14"/>
  <c r="F18" i="14"/>
  <c r="I17" i="14"/>
  <c r="H17" i="14"/>
  <c r="G17" i="14"/>
  <c r="F17" i="14"/>
  <c r="E17" i="14"/>
  <c r="L15" i="14"/>
  <c r="L9" i="14" l="1"/>
  <c r="L17" i="14" s="1"/>
  <c r="K17" i="14"/>
</calcChain>
</file>

<file path=xl/sharedStrings.xml><?xml version="1.0" encoding="utf-8"?>
<sst xmlns="http://schemas.openxmlformats.org/spreadsheetml/2006/main" count="257" uniqueCount="113">
  <si>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</si>
  <si>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</si>
  <si>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</si>
  <si>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</si>
  <si>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</si>
  <si>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</si>
  <si>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</si>
  <si>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</si>
  <si>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</si>
  <si>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</si>
  <si>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</si>
  <si>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</si>
  <si>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</si>
  <si>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</si>
  <si>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</si>
  <si>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</si>
  <si>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</si>
  <si>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</si>
  <si>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</si>
  <si>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</si>
  <si>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</si>
  <si>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</si>
  <si>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</si>
  <si>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</si>
  <si>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</si>
  <si>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V</t>
  </si>
  <si>
    <t>DC</t>
  </si>
  <si>
    <t>DA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</si>
  <si>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</si>
  <si>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</si>
  <si>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</si>
  <si>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</si>
  <si>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</si>
  <si>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</si>
  <si>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</si>
  <si>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Proiectarea și managementul programelor educaționale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</si>
  <si>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</si>
  <si>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</si>
  <si>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</si>
  <si>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</si>
  <si>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</si>
  <si>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</si>
  <si>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</si>
  <si>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</si>
  <si>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</si>
  <si>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Psihopedagogia adolescenților, tinerilor și adulților</t>
  </si>
  <si>
    <t>Multimedia în educație</t>
  </si>
  <si>
    <t>Nr. Crt.</t>
  </si>
  <si>
    <t>Didactica domeniului și dezvoltării în didactica specializării (învățământ liceal, postliceal)</t>
  </si>
  <si>
    <t>Sociologia educației</t>
  </si>
  <si>
    <t>Cercetare științifică, practică de cercetare și elaborare de disertație</t>
  </si>
  <si>
    <t>Practică pedagogică de specialitate în învățământul preuniversitar (învățământ liceal, postliceal)</t>
  </si>
  <si>
    <t>42 ore (14 săpt * 3 ore/săpt)</t>
  </si>
  <si>
    <t>Examen de absolvire: Nivelul II</t>
  </si>
  <si>
    <t>Promovarea examenului de disertație</t>
  </si>
  <si>
    <t>Radu ȘTEFĂNOIU</t>
  </si>
  <si>
    <t>10.F.09.O.003</t>
  </si>
  <si>
    <t>10.F.09.O.004</t>
  </si>
  <si>
    <t>10.S.09.O.005</t>
  </si>
  <si>
    <t>10.C.09.L.001</t>
  </si>
  <si>
    <t>10.D.10.O.001</t>
  </si>
  <si>
    <t>10.D.10.O.002</t>
  </si>
  <si>
    <t>10.D.10.A.001</t>
  </si>
  <si>
    <t>10.D.10.A.002</t>
  </si>
  <si>
    <t>10.C.10.L.001</t>
  </si>
  <si>
    <t>10.C.10.L.002</t>
  </si>
  <si>
    <t>10.S.11.O.004</t>
  </si>
  <si>
    <t>10.S.11.A.001</t>
  </si>
  <si>
    <t>10.S.11.A.002</t>
  </si>
  <si>
    <t>Etică și integritate academică</t>
  </si>
  <si>
    <t>10.S.12.O.001</t>
  </si>
  <si>
    <t>10.C.12.L.001</t>
  </si>
  <si>
    <t>10.C.12.L.002</t>
  </si>
  <si>
    <t>10 ECTS</t>
  </si>
  <si>
    <t>10.F.09.O.001</t>
  </si>
  <si>
    <t>10.D.09.O.002</t>
  </si>
  <si>
    <t>10.D.09.A.001</t>
  </si>
  <si>
    <t>10.D.09.A.002</t>
  </si>
  <si>
    <t>10.D.10.O.003</t>
  </si>
  <si>
    <t>10.D.10.O.004</t>
  </si>
  <si>
    <t>10.S.10.O.005</t>
  </si>
  <si>
    <t>10.D.11.O.001</t>
  </si>
  <si>
    <t>10.D.11.O.002</t>
  </si>
  <si>
    <t>10.D.11.O.003</t>
  </si>
  <si>
    <t>Ingineria materialelor</t>
  </si>
  <si>
    <t>10.C.11.L.003</t>
  </si>
  <si>
    <t>10.C.11.L.004</t>
  </si>
  <si>
    <t>Iulian Vasile ANTONIAC</t>
  </si>
  <si>
    <t>Materiale și dispozitive pentru apărare, securitate și situații de criză</t>
  </si>
  <si>
    <t>Materiale inovative pentru aplicații în industria de apărare</t>
  </si>
  <si>
    <t>Managementul situațiilor de criză</t>
  </si>
  <si>
    <t>Materiale energetice</t>
  </si>
  <si>
    <t xml:space="preserve">Știința materialelor </t>
  </si>
  <si>
    <t>Elemente de securitate cibernetică</t>
  </si>
  <si>
    <t>Materiale compozite</t>
  </si>
  <si>
    <t>Metode de caracterizare a materialelor speciale</t>
  </si>
  <si>
    <t xml:space="preserve">Elemente de design și proiectare a dispozitivelor </t>
  </si>
  <si>
    <t>Degradarea materialelor și protecția la fenomene tribocorozive</t>
  </si>
  <si>
    <t>Testarea proprietăților materialelor speciale</t>
  </si>
  <si>
    <t>Tehnologii de obținere a materialelor speciale</t>
  </si>
  <si>
    <t>Microscopie electronica</t>
  </si>
  <si>
    <t>Tehnologii de fabricatie aditivă</t>
  </si>
  <si>
    <t>Instrumentar și dispozitive medicale pentru situații de criză</t>
  </si>
  <si>
    <t>Elemente de metrologie legală pentru aplicații specifice</t>
  </si>
  <si>
    <t>Tehnologii de procesare a materialelor speciale</t>
  </si>
  <si>
    <t>Bioresurse și materiale naturale</t>
  </si>
  <si>
    <t xml:space="preserve">Testarea si evaluarea sistemelor tehnice pentru aparare, securitate și situații de criză </t>
  </si>
  <si>
    <t>2024 - 2025</t>
  </si>
  <si>
    <t>10.S.11.O.005</t>
  </si>
  <si>
    <t>Practică de cercetare III</t>
  </si>
  <si>
    <t>10.C.12.O.002</t>
  </si>
  <si>
    <t>Practică de cercetare  I</t>
  </si>
  <si>
    <t>Practică de cercetare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</si>
</sst>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56" xfId="0" applyBorder="1" applyAlignment="1">
      <alignment horizontal="left" vertical="center" wrapText="1"/>
    </xf>
    <xf numFmtId="0" fontId="0" fillId="0" borderId="58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0" fontId="4" fillId="0" borderId="0" xfId="0" applyNumberFormat="1" applyFont="1" applyAlignment="1">
      <alignment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1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62" xfId="0" applyBorder="1" applyAlignment="1">
      <alignment horizontal="left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0" fillId="0" borderId="52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F1ED4C29-A1A8-481B-97CB-BB6785421270}"/>
  </cellStyles>
  <dxfs count="12"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96838</xdr:colOff>
      <xdr:row>0</xdr:row>
      <xdr:rowOff>0</xdr:rowOff>
    </xdr:from>
    <xdr:to>
      <xdr:col>1</xdr:col>
      <xdr:colOff>862013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406401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243</xdr:rowOff>
    </xdr:from>
    <xdr:to>
      <xdr:col>12</xdr:col>
      <xdr:colOff>303119</xdr:colOff>
      <xdr:row>0</xdr:row>
      <xdr:rowOff>702224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98719" y="243"/>
          <a:ext cx="707931" cy="701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1588</xdr:colOff>
      <xdr:row>0</xdr:row>
      <xdr:rowOff>0</xdr:rowOff>
    </xdr:from>
    <xdr:to>
      <xdr:col>1</xdr:col>
      <xdr:colOff>766763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11151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2805</xdr:colOff>
      <xdr:row>0</xdr:row>
      <xdr:rowOff>0</xdr:rowOff>
    </xdr:from>
    <xdr:to>
      <xdr:col>13</xdr:col>
      <xdr:colOff>42176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01524" y="0"/>
          <a:ext cx="718027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61119</xdr:colOff>
      <xdr:row>0</xdr:row>
      <xdr:rowOff>0</xdr:rowOff>
    </xdr:from>
    <xdr:to>
      <xdr:col>1</xdr:col>
      <xdr:colOff>826294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83B15BB-7A95-46AE-BE60-BC1FEB6C81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70682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2716</xdr:colOff>
      <xdr:row>0</xdr:row>
      <xdr:rowOff>0</xdr:rowOff>
    </xdr:from>
    <xdr:to>
      <xdr:col>13</xdr:col>
      <xdr:colOff>31681</xdr:colOff>
      <xdr:row>0</xdr:row>
      <xdr:rowOff>701675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3C932615-1468-4FF4-95EB-7648B5C94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3341" y="0"/>
          <a:ext cx="710002" cy="701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49213</xdr:colOff>
      <xdr:row>0</xdr:row>
      <xdr:rowOff>0</xdr:rowOff>
    </xdr:from>
    <xdr:to>
      <xdr:col>1</xdr:col>
      <xdr:colOff>814388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E781BBF-EA84-45CB-BE77-15AB1E4CBA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58776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4941</xdr:colOff>
      <xdr:row>0</xdr:row>
      <xdr:rowOff>0</xdr:rowOff>
    </xdr:from>
    <xdr:to>
      <xdr:col>13</xdr:col>
      <xdr:colOff>34808</xdr:colOff>
      <xdr:row>0</xdr:row>
      <xdr:rowOff>714375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8C696457-D064-410C-854B-C4D091985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5566" y="0"/>
          <a:ext cx="72281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_MDASSC.xlsx" TargetMode="External"/><Relationship Id="rId1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_MDAS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_I"/>
      <sheetName val="Sem_II"/>
      <sheetName val="Sem_III"/>
      <sheetName val="Sem_IV"/>
    </sheetNames>
    <sheetDataSet>
      <sheetData sheetId="0">
        <row r="2">
          <cell r="D2" t="str">
            <v>2023 - 2025</v>
          </cell>
          <cell r="K2" t="str">
            <v>Anul universitar:</v>
          </cell>
        </row>
        <row r="3">
          <cell r="C3" t="str">
            <v>Ingineria materialelor</v>
          </cell>
          <cell r="K3" t="str">
            <v>Anul de studii:</v>
          </cell>
        </row>
        <row r="4">
          <cell r="C4" t="str">
            <v>Materiale și dispozitive pentru apărare, securitate și situații de criză</v>
          </cell>
          <cell r="K4" t="str">
            <v>Semestrul:</v>
          </cell>
        </row>
        <row r="22">
          <cell r="C22" t="str">
            <v>Discipline Obligatorii:</v>
          </cell>
        </row>
        <row r="23">
          <cell r="C23" t="str">
            <v>Discipline Opționale:</v>
          </cell>
        </row>
        <row r="24">
          <cell r="C24" t="str">
            <v>Discipline Facultative:</v>
          </cell>
        </row>
        <row r="27">
          <cell r="B27" t="str">
            <v>Mihnea-Cosmin COSTOIU</v>
          </cell>
          <cell r="D27" t="str">
            <v>Radu ȘTEFĂNOIU</v>
          </cell>
          <cell r="K27" t="str">
            <v>Iulian Vasile ANTONIAC</v>
          </cell>
        </row>
      </sheetData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BE32-8DF2-44C3-A713-418DBA80BDDC}">
  <dimension ref="A1:U27"/>
  <sheetViews>
    <sheetView tabSelected="1" zoomScale="80" zoomScaleNormal="80" zoomScaleSheetLayoutView="70" workbookViewId="0">
      <selection activeCell="D6" sqref="D6:D7"/>
    </sheetView>
  </sheetViews>
  <sheetFormatPr defaultRowHeight="15" x14ac:dyDescent="0.25"/>
  <cols>
    <col min="1" max="1" width="4.7109375" style="5" customWidth="1"/>
    <col min="2" max="2" width="18.5703125" customWidth="1"/>
    <col min="3" max="3" width="70.85546875" customWidth="1"/>
    <col min="4" max="4" width="9.7109375" customWidth="1"/>
    <col min="5" max="5" width="6" customWidth="1"/>
    <col min="6" max="10" width="3.7109375" customWidth="1"/>
    <col min="11" max="11" width="11" customWidth="1"/>
    <col min="12" max="12" width="6.140625" customWidth="1"/>
    <col min="13" max="14" width="4.7109375" style="5" customWidth="1"/>
    <col min="21" max="21" width="10.140625" customWidth="1"/>
  </cols>
  <sheetData>
    <row r="1" spans="1:21" ht="57" customHeight="1" x14ac:dyDescent="0.3">
      <c r="B1" s="2"/>
      <c r="C1" s="104" t="s">
        <v>0</v>
      </c>
      <c r="D1" s="104"/>
      <c r="E1" s="104"/>
      <c r="F1" s="104"/>
      <c r="G1" s="104"/>
      <c r="H1" s="104"/>
      <c r="I1" s="104"/>
      <c r="J1" s="104"/>
      <c r="K1" s="4"/>
      <c r="L1" s="102"/>
      <c r="M1" s="102"/>
      <c r="Q1" s="69"/>
      <c r="R1" s="69"/>
      <c r="S1" s="69"/>
      <c r="T1" s="69"/>
      <c r="U1" s="69"/>
    </row>
    <row r="2" spans="1:21" ht="15" customHeight="1" x14ac:dyDescent="0.25">
      <c r="B2" s="103"/>
      <c r="C2" s="103"/>
      <c r="D2" s="105"/>
      <c r="E2" s="105"/>
      <c r="F2" s="105"/>
      <c r="G2" s="105"/>
      <c r="H2" s="105"/>
      <c r="K2" s="7" t="s">
        <v>1</v>
      </c>
      <c r="L2" s="105" t="s">
        <v>107</v>
      </c>
      <c r="M2" s="105"/>
      <c r="N2" s="105"/>
      <c r="Q2" s="70"/>
      <c r="R2" s="70"/>
      <c r="S2" s="70"/>
      <c r="T2" s="70"/>
      <c r="U2" s="70"/>
    </row>
    <row r="3" spans="1:21" x14ac:dyDescent="0.25">
      <c r="B3" s="6" t="s">
        <v>2</v>
      </c>
      <c r="C3" s="103" t="s">
        <v>84</v>
      </c>
      <c r="D3" s="103"/>
      <c r="E3" s="103"/>
      <c r="F3" s="103"/>
      <c r="G3" s="103"/>
      <c r="K3" s="7" t="s">
        <v>3</v>
      </c>
      <c r="L3" s="103" t="s">
        <v>4</v>
      </c>
      <c r="M3" s="103"/>
      <c r="Q3" s="70"/>
      <c r="R3" s="70"/>
      <c r="S3" s="70"/>
      <c r="T3" s="70"/>
      <c r="U3" s="70"/>
    </row>
    <row r="4" spans="1:21" x14ac:dyDescent="0.25">
      <c r="B4" s="6" t="s">
        <v>5</v>
      </c>
      <c r="C4" s="103" t="s">
        <v>88</v>
      </c>
      <c r="D4" s="103"/>
      <c r="E4" s="103"/>
      <c r="F4" s="103"/>
      <c r="G4" s="103"/>
      <c r="K4" s="7" t="s">
        <v>6</v>
      </c>
      <c r="L4" s="103" t="s">
        <v>4</v>
      </c>
      <c r="M4" s="103"/>
      <c r="Q4" s="70"/>
      <c r="R4" s="70"/>
      <c r="S4" s="70"/>
      <c r="T4" s="70"/>
      <c r="U4" s="70"/>
    </row>
    <row r="5" spans="1:21" s="32" customFormat="1" ht="12" customHeight="1" thickBot="1" x14ac:dyDescent="0.25">
      <c r="A5" s="29"/>
      <c r="B5" s="30"/>
      <c r="C5" s="31"/>
      <c r="D5" s="31"/>
      <c r="E5" s="31"/>
      <c r="F5" s="31"/>
      <c r="G5" s="31"/>
      <c r="K5" s="33"/>
      <c r="L5" s="34"/>
      <c r="M5" s="31"/>
      <c r="N5" s="29"/>
      <c r="Q5" s="70"/>
      <c r="R5" s="70"/>
      <c r="S5" s="70"/>
      <c r="T5" s="70"/>
      <c r="U5" s="70"/>
    </row>
    <row r="6" spans="1:21" s="1" customFormat="1" ht="20.100000000000001" customHeight="1" x14ac:dyDescent="0.25">
      <c r="A6" s="113" t="s">
        <v>7</v>
      </c>
      <c r="B6" s="109" t="s">
        <v>8</v>
      </c>
      <c r="C6" s="109" t="s">
        <v>9</v>
      </c>
      <c r="D6" s="109" t="s">
        <v>10</v>
      </c>
      <c r="E6" s="111" t="s">
        <v>11</v>
      </c>
      <c r="F6" s="129" t="s">
        <v>12</v>
      </c>
      <c r="G6" s="130"/>
      <c r="H6" s="130"/>
      <c r="I6" s="130"/>
      <c r="J6" s="131"/>
      <c r="K6" s="109" t="s">
        <v>13</v>
      </c>
      <c r="L6" s="109"/>
      <c r="M6" s="109" t="s">
        <v>14</v>
      </c>
      <c r="N6" s="115"/>
      <c r="Q6" s="70"/>
      <c r="R6" s="70"/>
      <c r="S6" s="70"/>
      <c r="T6" s="70"/>
      <c r="U6" s="70"/>
    </row>
    <row r="7" spans="1:21" ht="30.75" thickBot="1" x14ac:dyDescent="0.3">
      <c r="A7" s="114"/>
      <c r="B7" s="110"/>
      <c r="C7" s="110"/>
      <c r="D7" s="110"/>
      <c r="E7" s="112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0" t="s">
        <v>20</v>
      </c>
      <c r="L7" s="100" t="s">
        <v>21</v>
      </c>
      <c r="M7" s="110"/>
      <c r="N7" s="116"/>
      <c r="Q7" s="70"/>
      <c r="R7" s="70"/>
      <c r="S7" s="70"/>
      <c r="T7" s="70"/>
      <c r="U7" s="70"/>
    </row>
    <row r="8" spans="1:21" ht="15.75" thickBot="1" x14ac:dyDescent="0.3">
      <c r="A8" s="106" t="s">
        <v>22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8"/>
      <c r="Q8" s="70"/>
      <c r="R8" s="70"/>
      <c r="S8" s="70"/>
      <c r="T8" s="70"/>
      <c r="U8" s="70"/>
    </row>
    <row r="9" spans="1:21" x14ac:dyDescent="0.25">
      <c r="A9" s="44">
        <v>1</v>
      </c>
      <c r="B9" s="18" t="s">
        <v>74</v>
      </c>
      <c r="C9" s="54" t="s">
        <v>89</v>
      </c>
      <c r="D9" s="24" t="s">
        <v>27</v>
      </c>
      <c r="E9" s="24">
        <v>4</v>
      </c>
      <c r="F9" s="25">
        <v>1</v>
      </c>
      <c r="G9" s="18"/>
      <c r="H9" s="18">
        <v>2</v>
      </c>
      <c r="I9" s="18"/>
      <c r="J9" s="18"/>
      <c r="K9" s="18">
        <f t="shared" ref="K9:K13" si="0">SUM(F9:J9)*14</f>
        <v>42</v>
      </c>
      <c r="L9" s="18">
        <f t="shared" ref="L9:L13" si="1">E9*25-K9</f>
        <v>58</v>
      </c>
      <c r="M9" s="117" t="s">
        <v>24</v>
      </c>
      <c r="N9" s="118"/>
      <c r="Q9" s="70"/>
      <c r="R9" s="70"/>
      <c r="S9" s="70"/>
      <c r="T9" s="70"/>
      <c r="U9" s="70"/>
    </row>
    <row r="10" spans="1:21" ht="15" customHeight="1" x14ac:dyDescent="0.25">
      <c r="A10" s="42">
        <v>2</v>
      </c>
      <c r="B10" s="19" t="s">
        <v>75</v>
      </c>
      <c r="C10" s="55" t="s">
        <v>90</v>
      </c>
      <c r="D10" s="20" t="s">
        <v>27</v>
      </c>
      <c r="E10" s="20">
        <v>4</v>
      </c>
      <c r="F10" s="22">
        <v>2</v>
      </c>
      <c r="G10" s="19"/>
      <c r="H10" s="19">
        <v>1</v>
      </c>
      <c r="I10" s="19"/>
      <c r="J10" s="19"/>
      <c r="K10" s="19">
        <f t="shared" si="0"/>
        <v>42</v>
      </c>
      <c r="L10" s="19">
        <f t="shared" si="1"/>
        <v>58</v>
      </c>
      <c r="M10" s="135" t="s">
        <v>24</v>
      </c>
      <c r="N10" s="136"/>
      <c r="Q10" s="70"/>
      <c r="R10" s="70"/>
      <c r="S10" s="70"/>
      <c r="T10" s="70"/>
      <c r="U10" s="70"/>
    </row>
    <row r="11" spans="1:21" ht="18" customHeight="1" x14ac:dyDescent="0.25">
      <c r="A11" s="42">
        <v>3</v>
      </c>
      <c r="B11" s="19" t="s">
        <v>56</v>
      </c>
      <c r="C11" s="55" t="s">
        <v>91</v>
      </c>
      <c r="D11" s="20" t="s">
        <v>23</v>
      </c>
      <c r="E11" s="20">
        <v>4</v>
      </c>
      <c r="F11" s="22">
        <v>1</v>
      </c>
      <c r="G11" s="19"/>
      <c r="H11" s="19">
        <v>2</v>
      </c>
      <c r="I11" s="19"/>
      <c r="J11" s="19"/>
      <c r="K11" s="19">
        <f t="shared" si="0"/>
        <v>42</v>
      </c>
      <c r="L11" s="19">
        <f t="shared" si="1"/>
        <v>58</v>
      </c>
      <c r="M11" s="135" t="s">
        <v>24</v>
      </c>
      <c r="N11" s="136"/>
      <c r="Q11" s="70"/>
      <c r="R11" s="70"/>
      <c r="S11" s="70"/>
      <c r="T11" s="70"/>
      <c r="U11" s="70"/>
    </row>
    <row r="12" spans="1:21" ht="18" customHeight="1" x14ac:dyDescent="0.25">
      <c r="A12" s="42">
        <v>4</v>
      </c>
      <c r="B12" s="19" t="s">
        <v>57</v>
      </c>
      <c r="C12" s="55" t="s">
        <v>92</v>
      </c>
      <c r="D12" s="20" t="s">
        <v>27</v>
      </c>
      <c r="E12" s="20">
        <v>4</v>
      </c>
      <c r="F12" s="22">
        <v>1</v>
      </c>
      <c r="G12" s="19"/>
      <c r="H12" s="19">
        <v>1</v>
      </c>
      <c r="I12" s="19"/>
      <c r="J12" s="19"/>
      <c r="K12" s="19">
        <f t="shared" si="0"/>
        <v>28</v>
      </c>
      <c r="L12" s="19">
        <f t="shared" si="1"/>
        <v>72</v>
      </c>
      <c r="M12" s="135" t="s">
        <v>24</v>
      </c>
      <c r="N12" s="136"/>
      <c r="Q12" s="70"/>
      <c r="R12" s="11"/>
      <c r="S12" s="70"/>
      <c r="T12" s="70"/>
      <c r="U12" s="81"/>
    </row>
    <row r="13" spans="1:21" ht="15" customHeight="1" x14ac:dyDescent="0.25">
      <c r="A13" s="42">
        <v>5</v>
      </c>
      <c r="B13" s="19" t="s">
        <v>58</v>
      </c>
      <c r="C13" s="55" t="s">
        <v>111</v>
      </c>
      <c r="D13" s="20" t="s">
        <v>27</v>
      </c>
      <c r="E13" s="20">
        <v>10</v>
      </c>
      <c r="F13" s="22"/>
      <c r="G13" s="19"/>
      <c r="H13" s="19"/>
      <c r="I13" s="19"/>
      <c r="J13" s="19">
        <v>12</v>
      </c>
      <c r="K13" s="19">
        <f t="shared" si="0"/>
        <v>168</v>
      </c>
      <c r="L13" s="19">
        <f t="shared" si="1"/>
        <v>82</v>
      </c>
      <c r="M13" s="133" t="s">
        <v>25</v>
      </c>
      <c r="N13" s="134"/>
      <c r="Q13" s="70"/>
      <c r="R13" s="11"/>
      <c r="S13" s="70"/>
      <c r="T13" s="70"/>
      <c r="U13" s="81"/>
    </row>
    <row r="14" spans="1:21" ht="14.45" customHeight="1" thickBot="1" x14ac:dyDescent="0.3">
      <c r="A14" s="121" t="s">
        <v>28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3"/>
      <c r="Q14" s="70"/>
      <c r="T14" s="70"/>
      <c r="U14" s="81"/>
    </row>
    <row r="15" spans="1:21" x14ac:dyDescent="0.25">
      <c r="A15" s="44">
        <v>6</v>
      </c>
      <c r="B15" s="18" t="s">
        <v>76</v>
      </c>
      <c r="C15" s="214" t="s">
        <v>93</v>
      </c>
      <c r="D15" s="119" t="s">
        <v>23</v>
      </c>
      <c r="E15" s="119">
        <v>4</v>
      </c>
      <c r="F15" s="124">
        <v>1</v>
      </c>
      <c r="G15" s="126"/>
      <c r="H15" s="126">
        <v>2</v>
      </c>
      <c r="I15" s="126"/>
      <c r="J15" s="126"/>
      <c r="K15" s="117">
        <f>SUM(F15:J15)*14</f>
        <v>42</v>
      </c>
      <c r="L15" s="117">
        <f>E15*25-K15</f>
        <v>58</v>
      </c>
      <c r="M15" s="117" t="s">
        <v>25</v>
      </c>
      <c r="N15" s="118"/>
      <c r="Q15" s="70"/>
      <c r="R15" s="70"/>
      <c r="S15" s="70"/>
      <c r="T15" s="70"/>
      <c r="U15" s="70"/>
    </row>
    <row r="16" spans="1:21" ht="15.75" thickBot="1" x14ac:dyDescent="0.3">
      <c r="A16" s="43">
        <v>7</v>
      </c>
      <c r="B16" s="16" t="s">
        <v>77</v>
      </c>
      <c r="C16" s="56" t="s">
        <v>94</v>
      </c>
      <c r="D16" s="120"/>
      <c r="E16" s="120"/>
      <c r="F16" s="125"/>
      <c r="G16" s="127"/>
      <c r="H16" s="127"/>
      <c r="I16" s="127"/>
      <c r="J16" s="127"/>
      <c r="K16" s="128"/>
      <c r="L16" s="128"/>
      <c r="M16" s="128"/>
      <c r="N16" s="137"/>
      <c r="Q16" s="70"/>
      <c r="R16" s="70"/>
      <c r="S16" s="70"/>
      <c r="T16" s="70"/>
      <c r="U16" s="70"/>
    </row>
    <row r="17" spans="1:21" x14ac:dyDescent="0.25">
      <c r="A17" s="142" t="s">
        <v>29</v>
      </c>
      <c r="B17" s="105"/>
      <c r="C17" s="105"/>
      <c r="D17" s="57" t="s">
        <v>30</v>
      </c>
      <c r="E17" s="161">
        <f>SUM(E9:E16)</f>
        <v>30</v>
      </c>
      <c r="F17" s="52">
        <f>SUM(F9:F16)</f>
        <v>6</v>
      </c>
      <c r="G17" s="52">
        <f>SUM(G9:G16)</f>
        <v>0</v>
      </c>
      <c r="H17" s="52">
        <f>SUM(H9:H16)</f>
        <v>8</v>
      </c>
      <c r="I17" s="52">
        <f>SUM(I9:I16)</f>
        <v>0</v>
      </c>
      <c r="J17" s="52"/>
      <c r="K17" s="139">
        <f>SUM(K9:K16)</f>
        <v>364</v>
      </c>
      <c r="L17" s="139">
        <f>SUM(L9:L16)</f>
        <v>386</v>
      </c>
      <c r="M17" s="52" t="s">
        <v>31</v>
      </c>
      <c r="N17" s="53" t="s">
        <v>32</v>
      </c>
      <c r="Q17" s="70"/>
      <c r="R17" s="70"/>
      <c r="S17" s="70"/>
      <c r="T17" s="70"/>
      <c r="U17" s="70"/>
    </row>
    <row r="18" spans="1:21" ht="15.75" thickBot="1" x14ac:dyDescent="0.3">
      <c r="A18" s="143"/>
      <c r="B18" s="144"/>
      <c r="C18" s="144"/>
      <c r="D18" s="14" t="s">
        <v>33</v>
      </c>
      <c r="E18" s="156"/>
      <c r="F18" s="15">
        <f>COUNT(F9:F16)</f>
        <v>5</v>
      </c>
      <c r="G18" s="15">
        <f>COUNT(G9:G16)</f>
        <v>0</v>
      </c>
      <c r="H18" s="15">
        <f>COUNT(H9:H16)</f>
        <v>5</v>
      </c>
      <c r="I18" s="15">
        <f>COUNT(I9:I16)</f>
        <v>0</v>
      </c>
      <c r="J18" s="15"/>
      <c r="K18" s="140"/>
      <c r="L18" s="140"/>
      <c r="M18" s="16">
        <f>COUNTIF(M1:M17,"=E")</f>
        <v>4</v>
      </c>
      <c r="N18" s="17">
        <f>COUNTIF(M1:M17,"=V")</f>
        <v>2</v>
      </c>
      <c r="Q18" s="70"/>
      <c r="R18" s="70"/>
      <c r="S18" s="70"/>
      <c r="T18" s="70"/>
      <c r="U18" s="70"/>
    </row>
    <row r="19" spans="1:21" ht="15" customHeight="1" thickBot="1" x14ac:dyDescent="0.3">
      <c r="A19" s="158" t="s">
        <v>34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60"/>
      <c r="Q19" s="70"/>
      <c r="R19" s="10"/>
      <c r="S19" s="70"/>
      <c r="T19" s="70"/>
      <c r="U19" s="70"/>
    </row>
    <row r="20" spans="1:21" ht="15.75" thickBot="1" x14ac:dyDescent="0.3">
      <c r="A20" s="47">
        <v>8</v>
      </c>
      <c r="B20" s="16" t="s">
        <v>59</v>
      </c>
      <c r="C20" s="56" t="s">
        <v>35</v>
      </c>
      <c r="D20" s="58" t="s">
        <v>26</v>
      </c>
      <c r="E20" s="21">
        <v>5</v>
      </c>
      <c r="F20" s="23">
        <v>2</v>
      </c>
      <c r="G20" s="16">
        <v>1</v>
      </c>
      <c r="H20" s="16"/>
      <c r="I20" s="16"/>
      <c r="J20" s="16"/>
      <c r="K20" s="16">
        <f>SUM(F20:I20)*14</f>
        <v>42</v>
      </c>
      <c r="L20" s="16">
        <f>E20*25-K20</f>
        <v>83</v>
      </c>
      <c r="M20" s="145" t="s">
        <v>24</v>
      </c>
      <c r="N20" s="146"/>
      <c r="Q20" s="70"/>
      <c r="R20" s="10"/>
      <c r="S20" s="71"/>
      <c r="T20" s="71"/>
      <c r="U20" s="71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8"/>
      <c r="R21" s="10"/>
      <c r="S21" s="27"/>
      <c r="T21" s="27"/>
      <c r="U21" s="27"/>
    </row>
    <row r="22" spans="1:21" ht="15.75" customHeight="1" x14ac:dyDescent="0.25">
      <c r="B22" s="147" t="s">
        <v>36</v>
      </c>
      <c r="C22" s="39" t="s">
        <v>37</v>
      </c>
      <c r="D22" s="150">
        <f>SUM(F9:J13)</f>
        <v>23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2"/>
      <c r="Q22" s="28"/>
      <c r="R22" s="10"/>
      <c r="S22" s="27"/>
      <c r="T22" s="27"/>
      <c r="U22" s="27"/>
    </row>
    <row r="23" spans="1:21" ht="15.75" customHeight="1" x14ac:dyDescent="0.25">
      <c r="B23" s="148"/>
      <c r="C23" s="40" t="s">
        <v>38</v>
      </c>
      <c r="D23" s="153">
        <f>SUM(F15:J16)</f>
        <v>3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5"/>
      <c r="Q23" s="28"/>
      <c r="R23" s="10"/>
      <c r="S23" s="27"/>
      <c r="T23" s="27"/>
      <c r="U23" s="27"/>
    </row>
    <row r="24" spans="1:21" ht="15.75" customHeight="1" thickBot="1" x14ac:dyDescent="0.3">
      <c r="B24" s="149"/>
      <c r="C24" s="41" t="s">
        <v>39</v>
      </c>
      <c r="D24" s="156">
        <f>SUM(F20:J20)</f>
        <v>3</v>
      </c>
      <c r="E24" s="140"/>
      <c r="F24" s="140"/>
      <c r="G24" s="140"/>
      <c r="H24" s="140"/>
      <c r="I24" s="140"/>
      <c r="J24" s="140"/>
      <c r="K24" s="140"/>
      <c r="L24" s="140"/>
      <c r="M24" s="140"/>
      <c r="N24" s="157"/>
      <c r="Q24" s="28"/>
      <c r="R24" s="10"/>
      <c r="S24" s="27"/>
      <c r="T24" s="27"/>
      <c r="U24" s="27"/>
    </row>
    <row r="25" spans="1:21" s="32" customFormat="1" ht="15.75" customHeight="1" x14ac:dyDescent="0.2">
      <c r="A25" s="2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Q25" s="36"/>
      <c r="R25" s="37"/>
      <c r="S25" s="38"/>
      <c r="T25" s="38"/>
      <c r="U25" s="38"/>
    </row>
    <row r="26" spans="1:21" ht="18" customHeight="1" x14ac:dyDescent="0.25">
      <c r="B26" s="3" t="s">
        <v>40</v>
      </c>
      <c r="C26" s="8"/>
      <c r="D26" s="1"/>
      <c r="E26" s="105" t="s">
        <v>41</v>
      </c>
      <c r="F26" s="105"/>
      <c r="G26" s="3"/>
      <c r="H26" s="1"/>
      <c r="I26" s="1"/>
      <c r="J26" s="1"/>
      <c r="K26" s="138" t="s">
        <v>42</v>
      </c>
      <c r="L26" s="138"/>
      <c r="M26" s="138"/>
      <c r="N26" s="138"/>
      <c r="Q26" s="11"/>
      <c r="R26" s="10"/>
      <c r="S26" s="132"/>
      <c r="T26" s="132"/>
      <c r="U26" s="132"/>
    </row>
    <row r="27" spans="1:21" ht="15" customHeight="1" x14ac:dyDescent="0.25">
      <c r="B27" s="103" t="s">
        <v>43</v>
      </c>
      <c r="C27" s="103"/>
      <c r="D27" s="141" t="s">
        <v>55</v>
      </c>
      <c r="E27" s="141"/>
      <c r="F27" s="141"/>
      <c r="G27" s="141"/>
      <c r="H27" s="141"/>
      <c r="I27" s="141"/>
      <c r="J27" s="67"/>
      <c r="K27" s="162" t="s">
        <v>87</v>
      </c>
      <c r="L27" s="162"/>
      <c r="M27" s="162"/>
      <c r="N27" s="162"/>
      <c r="Q27" s="11"/>
      <c r="R27" s="10"/>
      <c r="S27" s="11"/>
      <c r="T27" s="11"/>
      <c r="U27" s="11"/>
    </row>
  </sheetData>
  <sheetProtection formatCells="0" formatRows="0" insertRows="0" insertHyperlinks="0" deleteRows="0" sort="0" autoFilter="0" pivotTables="0"/>
  <protectedRanges>
    <protectedRange sqref="C3:G4 D2 L1:M2 A9:XFD11 A13:Q13 K27 S13:T13 D27 A20:B20 V13:XFD13 U13:U14 A12:Q12 S12:XFD12 A15:Q16 T15:XFD16 R16:S16" name="Editabil"/>
    <protectedRange sqref="R12:R13" name="Editabil_1"/>
  </protectedRanges>
  <mergeCells count="50">
    <mergeCell ref="C1:J1"/>
    <mergeCell ref="A17:C18"/>
    <mergeCell ref="B27:C27"/>
    <mergeCell ref="M20:N20"/>
    <mergeCell ref="B22:B24"/>
    <mergeCell ref="D22:N22"/>
    <mergeCell ref="D23:N23"/>
    <mergeCell ref="D24:N24"/>
    <mergeCell ref="A19:N19"/>
    <mergeCell ref="E17:E18"/>
    <mergeCell ref="K17:K18"/>
    <mergeCell ref="K27:N27"/>
    <mergeCell ref="E26:F26"/>
    <mergeCell ref="D27:I27"/>
    <mergeCell ref="S26:U26"/>
    <mergeCell ref="M13:N13"/>
    <mergeCell ref="M10:N10"/>
    <mergeCell ref="M11:N11"/>
    <mergeCell ref="M12:N12"/>
    <mergeCell ref="M15:N16"/>
    <mergeCell ref="K26:N26"/>
    <mergeCell ref="L17:L18"/>
    <mergeCell ref="M9:N9"/>
    <mergeCell ref="E15:E16"/>
    <mergeCell ref="C3:G3"/>
    <mergeCell ref="L3:M3"/>
    <mergeCell ref="A14:N14"/>
    <mergeCell ref="D15:D16"/>
    <mergeCell ref="F15:F16"/>
    <mergeCell ref="G15:G16"/>
    <mergeCell ref="L15:L16"/>
    <mergeCell ref="H15:H16"/>
    <mergeCell ref="I15:I16"/>
    <mergeCell ref="K15:K16"/>
    <mergeCell ref="F6:J6"/>
    <mergeCell ref="J15:J16"/>
    <mergeCell ref="L1:M1"/>
    <mergeCell ref="B2:C2"/>
    <mergeCell ref="D2:H2"/>
    <mergeCell ref="A8:N8"/>
    <mergeCell ref="C4:G4"/>
    <mergeCell ref="B6:B7"/>
    <mergeCell ref="C6:C7"/>
    <mergeCell ref="D6:D7"/>
    <mergeCell ref="E6:E7"/>
    <mergeCell ref="A6:A7"/>
    <mergeCell ref="L4:M4"/>
    <mergeCell ref="K6:L6"/>
    <mergeCell ref="M6:N7"/>
    <mergeCell ref="L2:N2"/>
  </mergeCells>
  <conditionalFormatting sqref="D17:D27 D2:D15 C1">
    <cfRule type="cellIs" dxfId="11" priority="4" stopIfTrue="1" operator="equal">
      <formula>"DS"</formula>
    </cfRule>
    <cfRule type="cellIs" dxfId="10" priority="8" operator="equal">
      <formula>"DA"</formula>
    </cfRule>
    <cfRule type="cellIs" dxfId="9" priority="10" operator="equal">
      <formula>"DC"</formula>
    </cfRule>
  </conditionalFormatting>
  <printOptions horizontalCentered="1" verticalCentered="1"/>
  <pageMargins left="0.15748031496062992" right="0.23622047244094491" top="0.39370078740157483" bottom="0.19685039370078741" header="0" footer="0.15748031496062992"/>
  <pageSetup paperSize="9" scale="90" fitToWidth="0" orientation="landscape" r:id="rId1"/>
  <ignoredErrors>
    <ignoredError sqref="K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66CD-7B21-4F7E-932C-50632605B570}">
  <dimension ref="A1:U32"/>
  <sheetViews>
    <sheetView zoomScale="80" zoomScaleNormal="80" zoomScaleSheetLayoutView="70" workbookViewId="0">
      <selection activeCell="F11" sqref="F11"/>
    </sheetView>
  </sheetViews>
  <sheetFormatPr defaultRowHeight="15" x14ac:dyDescent="0.25"/>
  <cols>
    <col min="1" max="1" width="4.7109375" style="5" customWidth="1"/>
    <col min="2" max="2" width="15.28515625" customWidth="1"/>
    <col min="3" max="3" width="78.42578125" customWidth="1"/>
    <col min="4" max="4" width="10.42578125" customWidth="1"/>
    <col min="5" max="5" width="6" customWidth="1"/>
    <col min="6" max="10" width="3.5703125" customWidth="1"/>
    <col min="11" max="11" width="10.140625" customWidth="1"/>
    <col min="12" max="12" width="5.5703125" customWidth="1"/>
    <col min="13" max="14" width="4.7109375" style="5" customWidth="1"/>
    <col min="21" max="21" width="10.140625" customWidth="1"/>
  </cols>
  <sheetData>
    <row r="1" spans="1:21" ht="57" customHeight="1" x14ac:dyDescent="0.3">
      <c r="B1" s="2"/>
      <c r="C1" s="104" t="s">
        <v>0</v>
      </c>
      <c r="D1" s="104"/>
      <c r="E1" s="104"/>
      <c r="F1" s="104"/>
      <c r="G1" s="104"/>
      <c r="H1" s="104"/>
      <c r="I1" s="104"/>
      <c r="J1" s="104"/>
      <c r="K1" s="4"/>
      <c r="L1" s="102"/>
      <c r="M1" s="102"/>
      <c r="Q1" s="69"/>
      <c r="R1" s="69"/>
      <c r="S1" s="69"/>
      <c r="T1" s="69"/>
      <c r="U1" s="69"/>
    </row>
    <row r="2" spans="1:21" ht="15" customHeight="1" x14ac:dyDescent="0.25">
      <c r="B2" s="103"/>
      <c r="C2" s="103"/>
      <c r="D2" s="105"/>
      <c r="E2" s="105"/>
      <c r="F2" s="105"/>
      <c r="G2" s="105"/>
      <c r="H2" s="105"/>
      <c r="K2" s="7" t="str">
        <f>Sem_I!K2</f>
        <v>Anul universitar:</v>
      </c>
      <c r="L2" s="105" t="str">
        <f>Sem_I!L2</f>
        <v>2024 - 2025</v>
      </c>
      <c r="M2" s="105"/>
      <c r="N2" s="105"/>
      <c r="Q2" s="70"/>
      <c r="R2" s="70"/>
      <c r="S2" s="70"/>
      <c r="T2" s="70"/>
      <c r="U2" s="70"/>
    </row>
    <row r="3" spans="1:21" x14ac:dyDescent="0.25">
      <c r="B3" s="6" t="s">
        <v>2</v>
      </c>
      <c r="C3" s="103" t="str">
        <f>Sem_I!C3</f>
        <v>Ingineria materialelor</v>
      </c>
      <c r="D3" s="103"/>
      <c r="E3" s="103"/>
      <c r="F3" s="103"/>
      <c r="G3" s="103"/>
      <c r="K3" s="7" t="str">
        <f>Sem_I!K3</f>
        <v>Anul de studii:</v>
      </c>
      <c r="L3" s="103" t="str">
        <f>Sem_I!L3</f>
        <v>I</v>
      </c>
      <c r="M3" s="103"/>
      <c r="Q3" s="70"/>
      <c r="R3" s="70"/>
      <c r="S3" s="70"/>
      <c r="T3" s="70"/>
      <c r="U3" s="70"/>
    </row>
    <row r="4" spans="1:21" x14ac:dyDescent="0.25">
      <c r="A4" s="105" t="s">
        <v>5</v>
      </c>
      <c r="B4" s="105"/>
      <c r="C4" s="103" t="str">
        <f>Sem_I!C4</f>
        <v>Materiale și dispozitive pentru apărare, securitate și situații de criză</v>
      </c>
      <c r="D4" s="103"/>
      <c r="E4" s="103"/>
      <c r="F4" s="103"/>
      <c r="G4" s="103"/>
      <c r="K4" s="7" t="str">
        <f>Sem_I!K4</f>
        <v>Semestrul:</v>
      </c>
      <c r="L4" s="103" t="s">
        <v>44</v>
      </c>
      <c r="M4" s="103"/>
      <c r="Q4" s="70"/>
      <c r="R4" s="70"/>
      <c r="S4" s="70"/>
      <c r="T4" s="70"/>
      <c r="U4" s="70"/>
    </row>
    <row r="5" spans="1:21" s="32" customFormat="1" ht="12" customHeight="1" thickBot="1" x14ac:dyDescent="0.25">
      <c r="A5" s="29"/>
      <c r="B5" s="30"/>
      <c r="C5" s="31"/>
      <c r="D5" s="31"/>
      <c r="E5" s="31"/>
      <c r="F5" s="31"/>
      <c r="G5" s="31"/>
      <c r="K5" s="33"/>
      <c r="L5" s="34"/>
      <c r="M5" s="31"/>
      <c r="N5" s="29"/>
      <c r="Q5" s="70"/>
      <c r="R5" s="70"/>
      <c r="S5" s="70"/>
      <c r="T5" s="70"/>
      <c r="U5" s="70"/>
    </row>
    <row r="6" spans="1:21" s="1" customFormat="1" ht="20.100000000000001" customHeight="1" x14ac:dyDescent="0.25">
      <c r="A6" s="113" t="s">
        <v>7</v>
      </c>
      <c r="B6" s="109" t="s">
        <v>8</v>
      </c>
      <c r="C6" s="109" t="s">
        <v>9</v>
      </c>
      <c r="D6" s="109" t="s">
        <v>10</v>
      </c>
      <c r="E6" s="111" t="s">
        <v>11</v>
      </c>
      <c r="F6" s="129" t="s">
        <v>12</v>
      </c>
      <c r="G6" s="130"/>
      <c r="H6" s="130"/>
      <c r="I6" s="130"/>
      <c r="J6" s="131"/>
      <c r="K6" s="109" t="s">
        <v>13</v>
      </c>
      <c r="L6" s="109"/>
      <c r="M6" s="109" t="s">
        <v>14</v>
      </c>
      <c r="N6" s="115"/>
      <c r="Q6" s="70"/>
      <c r="R6" s="70"/>
      <c r="S6" s="70"/>
      <c r="T6" s="70"/>
      <c r="U6" s="70"/>
    </row>
    <row r="7" spans="1:21" ht="30.75" thickBot="1" x14ac:dyDescent="0.3">
      <c r="A7" s="173"/>
      <c r="B7" s="167"/>
      <c r="C7" s="167"/>
      <c r="D7" s="167"/>
      <c r="E7" s="168"/>
      <c r="F7" s="82" t="s">
        <v>15</v>
      </c>
      <c r="G7" s="82" t="s">
        <v>16</v>
      </c>
      <c r="H7" s="82" t="s">
        <v>17</v>
      </c>
      <c r="I7" s="82" t="s">
        <v>18</v>
      </c>
      <c r="J7" s="82" t="s">
        <v>19</v>
      </c>
      <c r="K7" s="101" t="s">
        <v>20</v>
      </c>
      <c r="L7" s="101" t="s">
        <v>21</v>
      </c>
      <c r="M7" s="167"/>
      <c r="N7" s="169"/>
      <c r="Q7" s="70"/>
      <c r="R7" s="70"/>
      <c r="S7" s="70"/>
      <c r="T7" s="70"/>
      <c r="U7" s="70"/>
    </row>
    <row r="8" spans="1:21" ht="15.75" thickBot="1" x14ac:dyDescent="0.3">
      <c r="A8" s="170" t="s">
        <v>22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2"/>
      <c r="Q8" s="70"/>
      <c r="R8" s="70"/>
      <c r="S8" s="70"/>
      <c r="T8" s="70"/>
      <c r="U8" s="70"/>
    </row>
    <row r="9" spans="1:21" x14ac:dyDescent="0.25">
      <c r="A9" s="44">
        <v>1</v>
      </c>
      <c r="B9" s="18" t="s">
        <v>60</v>
      </c>
      <c r="C9" s="54" t="s">
        <v>95</v>
      </c>
      <c r="D9" s="24" t="s">
        <v>27</v>
      </c>
      <c r="E9" s="61">
        <v>4</v>
      </c>
      <c r="F9" s="59">
        <v>1</v>
      </c>
      <c r="G9" s="18"/>
      <c r="H9" s="18">
        <v>1</v>
      </c>
      <c r="I9" s="18"/>
      <c r="J9" s="18"/>
      <c r="K9" s="18">
        <f>SUM(F9:J9)*14</f>
        <v>28</v>
      </c>
      <c r="L9" s="18">
        <f>E9*25-K9</f>
        <v>72</v>
      </c>
      <c r="M9" s="117" t="s">
        <v>24</v>
      </c>
      <c r="N9" s="118"/>
      <c r="Q9" s="70"/>
      <c r="R9" s="70"/>
      <c r="S9" s="70"/>
      <c r="T9" s="70"/>
      <c r="U9" s="70"/>
    </row>
    <row r="10" spans="1:21" x14ac:dyDescent="0.25">
      <c r="A10" s="42">
        <v>2</v>
      </c>
      <c r="B10" s="19" t="s">
        <v>61</v>
      </c>
      <c r="C10" s="55" t="s">
        <v>96</v>
      </c>
      <c r="D10" s="20" t="s">
        <v>27</v>
      </c>
      <c r="E10" s="62">
        <v>4</v>
      </c>
      <c r="F10" s="63">
        <v>1</v>
      </c>
      <c r="G10" s="19"/>
      <c r="H10" s="19">
        <v>2</v>
      </c>
      <c r="I10" s="19"/>
      <c r="J10" s="19"/>
      <c r="K10" s="19">
        <f>SUM(F10:J10)*14</f>
        <v>42</v>
      </c>
      <c r="L10" s="19">
        <f>E10*25-K10</f>
        <v>58</v>
      </c>
      <c r="M10" s="133" t="s">
        <v>24</v>
      </c>
      <c r="N10" s="134"/>
      <c r="Q10" s="70"/>
      <c r="R10" s="70"/>
      <c r="S10" s="70"/>
      <c r="T10" s="70"/>
      <c r="U10" s="70"/>
    </row>
    <row r="11" spans="1:21" x14ac:dyDescent="0.25">
      <c r="A11" s="42">
        <v>3</v>
      </c>
      <c r="B11" s="19" t="s">
        <v>78</v>
      </c>
      <c r="C11" s="55" t="s">
        <v>97</v>
      </c>
      <c r="D11" s="20" t="s">
        <v>27</v>
      </c>
      <c r="E11" s="62">
        <v>4</v>
      </c>
      <c r="F11" s="63">
        <v>2</v>
      </c>
      <c r="G11" s="19"/>
      <c r="H11" s="19">
        <v>1</v>
      </c>
      <c r="I11" s="19"/>
      <c r="J11" s="19"/>
      <c r="K11" s="19">
        <f>SUM(F11:J11)*14</f>
        <v>42</v>
      </c>
      <c r="L11" s="19">
        <f>E11*25-K11</f>
        <v>58</v>
      </c>
      <c r="M11" s="135" t="s">
        <v>24</v>
      </c>
      <c r="N11" s="136"/>
      <c r="Q11" s="70"/>
      <c r="R11" s="70"/>
      <c r="S11" s="70"/>
      <c r="T11" s="70"/>
      <c r="U11" s="70"/>
    </row>
    <row r="12" spans="1:21" x14ac:dyDescent="0.25">
      <c r="A12" s="42">
        <v>4</v>
      </c>
      <c r="B12" s="19" t="s">
        <v>79</v>
      </c>
      <c r="C12" s="55" t="s">
        <v>98</v>
      </c>
      <c r="D12" s="20" t="s">
        <v>23</v>
      </c>
      <c r="E12" s="62">
        <v>4</v>
      </c>
      <c r="F12" s="63">
        <v>1</v>
      </c>
      <c r="G12" s="19"/>
      <c r="H12" s="19">
        <v>2</v>
      </c>
      <c r="I12" s="19"/>
      <c r="J12" s="19"/>
      <c r="K12" s="19">
        <f>SUM(F12:J12)*14</f>
        <v>42</v>
      </c>
      <c r="L12" s="19">
        <f>E12*25-K12</f>
        <v>58</v>
      </c>
      <c r="M12" s="133" t="s">
        <v>24</v>
      </c>
      <c r="N12" s="134"/>
      <c r="Q12" s="70"/>
      <c r="R12" s="70"/>
      <c r="S12" s="70"/>
      <c r="T12" s="70"/>
      <c r="U12" s="70"/>
    </row>
    <row r="13" spans="1:21" ht="15.75" thickBot="1" x14ac:dyDescent="0.3">
      <c r="A13" s="42">
        <v>5</v>
      </c>
      <c r="B13" s="19" t="s">
        <v>80</v>
      </c>
      <c r="C13" s="55" t="s">
        <v>112</v>
      </c>
      <c r="D13" s="20" t="s">
        <v>27</v>
      </c>
      <c r="E13" s="62">
        <v>10</v>
      </c>
      <c r="F13" s="63"/>
      <c r="G13" s="19"/>
      <c r="H13" s="19"/>
      <c r="I13" s="19"/>
      <c r="J13" s="19">
        <v>12</v>
      </c>
      <c r="K13" s="19">
        <f>SUM(F13:J13)*14</f>
        <v>168</v>
      </c>
      <c r="L13" s="19">
        <f t="shared" ref="L13" si="0">E13*25-K13</f>
        <v>82</v>
      </c>
      <c r="M13" s="133" t="s">
        <v>25</v>
      </c>
      <c r="N13" s="134"/>
      <c r="Q13" s="70"/>
      <c r="R13" s="70"/>
      <c r="S13" s="70"/>
      <c r="T13" s="70"/>
      <c r="U13" s="70"/>
    </row>
    <row r="14" spans="1:21" ht="15.75" thickBot="1" x14ac:dyDescent="0.3">
      <c r="A14" s="176" t="s">
        <v>28</v>
      </c>
      <c r="B14" s="177"/>
      <c r="C14" s="177"/>
      <c r="D14" s="178"/>
      <c r="E14" s="177"/>
      <c r="F14" s="177"/>
      <c r="G14" s="177"/>
      <c r="H14" s="177"/>
      <c r="I14" s="177"/>
      <c r="J14" s="177"/>
      <c r="K14" s="177"/>
      <c r="L14" s="177"/>
      <c r="M14" s="177"/>
      <c r="N14" s="179"/>
      <c r="Q14" s="70"/>
      <c r="R14" s="70"/>
      <c r="S14" s="70"/>
      <c r="T14" s="70"/>
      <c r="U14" s="70"/>
    </row>
    <row r="15" spans="1:21" x14ac:dyDescent="0.25">
      <c r="A15" s="44">
        <v>6</v>
      </c>
      <c r="B15" s="18" t="s">
        <v>62</v>
      </c>
      <c r="C15" s="215" t="s">
        <v>99</v>
      </c>
      <c r="D15" s="165" t="s">
        <v>23</v>
      </c>
      <c r="E15" s="180">
        <v>4</v>
      </c>
      <c r="F15" s="174">
        <v>1</v>
      </c>
      <c r="G15" s="117"/>
      <c r="H15" s="117">
        <v>2</v>
      </c>
      <c r="I15" s="117"/>
      <c r="J15" s="126"/>
      <c r="K15" s="117">
        <f>SUM(F15:J15)*14</f>
        <v>42</v>
      </c>
      <c r="L15" s="117">
        <f t="shared" ref="L15" si="1">E15*25-K15</f>
        <v>58</v>
      </c>
      <c r="M15" s="117" t="s">
        <v>25</v>
      </c>
      <c r="N15" s="118"/>
      <c r="Q15" s="70"/>
      <c r="R15" s="70"/>
      <c r="S15" s="70"/>
      <c r="T15" s="70"/>
      <c r="U15" s="70"/>
    </row>
    <row r="16" spans="1:21" ht="15.75" thickBot="1" x14ac:dyDescent="0.3">
      <c r="A16" s="43">
        <v>7</v>
      </c>
      <c r="B16" s="16" t="s">
        <v>63</v>
      </c>
      <c r="C16" s="64" t="s">
        <v>100</v>
      </c>
      <c r="D16" s="166"/>
      <c r="E16" s="181"/>
      <c r="F16" s="175"/>
      <c r="G16" s="128"/>
      <c r="H16" s="128"/>
      <c r="I16" s="128"/>
      <c r="J16" s="127"/>
      <c r="K16" s="128"/>
      <c r="L16" s="128"/>
      <c r="M16" s="128"/>
      <c r="N16" s="137"/>
      <c r="Q16" s="70"/>
      <c r="R16" s="70"/>
      <c r="S16" s="70"/>
      <c r="T16" s="70"/>
      <c r="U16" s="70"/>
    </row>
    <row r="17" spans="1:21" x14ac:dyDescent="0.25">
      <c r="A17" s="142" t="s">
        <v>29</v>
      </c>
      <c r="B17" s="105"/>
      <c r="C17" s="105"/>
      <c r="D17" s="13" t="s">
        <v>30</v>
      </c>
      <c r="E17" s="161">
        <f>SUM(E9:E16)</f>
        <v>30</v>
      </c>
      <c r="F17" s="52">
        <f>SUM(F9:F16)</f>
        <v>6</v>
      </c>
      <c r="G17" s="52">
        <f>SUM(G9:G16)</f>
        <v>0</v>
      </c>
      <c r="H17" s="52">
        <f>SUM(H9:H16)</f>
        <v>8</v>
      </c>
      <c r="I17" s="52">
        <f>SUM(I9:I16)</f>
        <v>0</v>
      </c>
      <c r="J17" s="52"/>
      <c r="K17" s="139">
        <f>SUM(K9:K16)</f>
        <v>364</v>
      </c>
      <c r="L17" s="139">
        <f>SUM(L9:L16)</f>
        <v>386</v>
      </c>
      <c r="M17" s="52" t="s">
        <v>31</v>
      </c>
      <c r="N17" s="53" t="s">
        <v>32</v>
      </c>
      <c r="Q17" s="70"/>
      <c r="R17" s="70"/>
      <c r="S17" s="70"/>
      <c r="T17" s="70"/>
      <c r="U17" s="70"/>
    </row>
    <row r="18" spans="1:21" ht="15.75" thickBot="1" x14ac:dyDescent="0.3">
      <c r="A18" s="143"/>
      <c r="B18" s="144"/>
      <c r="C18" s="144"/>
      <c r="D18" s="14" t="s">
        <v>33</v>
      </c>
      <c r="E18" s="156"/>
      <c r="F18" s="15">
        <f>COUNT(F9:F16)</f>
        <v>5</v>
      </c>
      <c r="G18" s="15">
        <f>COUNT(G9:G16)</f>
        <v>0</v>
      </c>
      <c r="H18" s="15">
        <f>COUNT(H9:H16)</f>
        <v>5</v>
      </c>
      <c r="I18" s="15">
        <f>COUNT(I9:I16)</f>
        <v>0</v>
      </c>
      <c r="J18" s="15"/>
      <c r="K18" s="140"/>
      <c r="L18" s="140"/>
      <c r="M18" s="16">
        <f>COUNTIF(M1:M17,"=E")</f>
        <v>4</v>
      </c>
      <c r="N18" s="17">
        <f>COUNTIF(M1:M17,"=V")</f>
        <v>2</v>
      </c>
      <c r="Q18" s="70"/>
      <c r="R18" s="70"/>
      <c r="S18" s="70"/>
      <c r="T18" s="70"/>
      <c r="U18" s="70"/>
    </row>
    <row r="19" spans="1:21" ht="15.75" thickBot="1" x14ac:dyDescent="0.3">
      <c r="A19" s="158" t="s">
        <v>34</v>
      </c>
      <c r="B19" s="159"/>
      <c r="C19" s="159"/>
      <c r="D19" s="159"/>
      <c r="E19" s="159"/>
      <c r="F19" s="163"/>
      <c r="G19" s="163"/>
      <c r="H19" s="163"/>
      <c r="I19" s="163"/>
      <c r="J19" s="163"/>
      <c r="K19" s="163"/>
      <c r="L19" s="163"/>
      <c r="M19" s="163"/>
      <c r="N19" s="164"/>
      <c r="Q19" s="70"/>
      <c r="R19" s="10"/>
      <c r="S19" s="70"/>
      <c r="T19" s="70"/>
      <c r="U19" s="70"/>
    </row>
    <row r="20" spans="1:21" x14ac:dyDescent="0.25">
      <c r="A20" s="46">
        <v>8</v>
      </c>
      <c r="B20" s="19" t="s">
        <v>64</v>
      </c>
      <c r="C20" s="55" t="s">
        <v>45</v>
      </c>
      <c r="D20" s="20" t="s">
        <v>26</v>
      </c>
      <c r="E20" s="20">
        <v>5</v>
      </c>
      <c r="F20" s="22">
        <v>2</v>
      </c>
      <c r="G20" s="19">
        <v>1</v>
      </c>
      <c r="H20" s="19"/>
      <c r="I20" s="19"/>
      <c r="J20" s="19"/>
      <c r="K20" s="19">
        <f>SUM(F20:J20)*14</f>
        <v>42</v>
      </c>
      <c r="L20" s="19">
        <f t="shared" ref="L20:L21" si="2">E20*25-K20</f>
        <v>83</v>
      </c>
      <c r="M20" s="133" t="s">
        <v>24</v>
      </c>
      <c r="N20" s="134"/>
      <c r="Q20" s="70"/>
      <c r="R20" s="10"/>
      <c r="S20" s="70"/>
      <c r="T20" s="70"/>
      <c r="U20" s="70"/>
    </row>
    <row r="21" spans="1:21" ht="15.75" thickBot="1" x14ac:dyDescent="0.3">
      <c r="A21" s="47">
        <v>9</v>
      </c>
      <c r="B21" s="16" t="s">
        <v>65</v>
      </c>
      <c r="C21" s="56" t="s">
        <v>46</v>
      </c>
      <c r="D21" s="21" t="s">
        <v>26</v>
      </c>
      <c r="E21" s="21">
        <v>5</v>
      </c>
      <c r="F21" s="23">
        <v>1</v>
      </c>
      <c r="G21" s="16">
        <v>2</v>
      </c>
      <c r="H21" s="16"/>
      <c r="I21" s="16"/>
      <c r="J21" s="16"/>
      <c r="K21" s="16">
        <f>SUM(F21:J21)*14</f>
        <v>42</v>
      </c>
      <c r="L21" s="16">
        <f t="shared" si="2"/>
        <v>83</v>
      </c>
      <c r="M21" s="128" t="s">
        <v>24</v>
      </c>
      <c r="N21" s="137"/>
      <c r="Q21" s="70"/>
      <c r="R21" s="10"/>
      <c r="S21" s="70"/>
      <c r="T21" s="70"/>
      <c r="U21" s="70"/>
    </row>
    <row r="22" spans="1:21" ht="15.75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Q22" s="28"/>
      <c r="R22" s="10"/>
      <c r="S22" s="27"/>
      <c r="T22" s="27"/>
      <c r="U22" s="27"/>
    </row>
    <row r="23" spans="1:21" ht="15.75" customHeight="1" x14ac:dyDescent="0.25">
      <c r="B23" s="147" t="s">
        <v>36</v>
      </c>
      <c r="C23" s="39" t="str">
        <f>Sem_I!C22</f>
        <v>Discipline Obligatorii:</v>
      </c>
      <c r="D23" s="150">
        <f>SUM(F9:J13)</f>
        <v>23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2"/>
      <c r="Q23" s="28"/>
      <c r="R23" s="10"/>
      <c r="S23" s="27"/>
      <c r="T23" s="27"/>
      <c r="U23" s="27"/>
    </row>
    <row r="24" spans="1:21" ht="15.75" customHeight="1" x14ac:dyDescent="0.25">
      <c r="B24" s="148"/>
      <c r="C24" s="40" t="str">
        <f>Sem_I!C23</f>
        <v>Discipline Opționale:</v>
      </c>
      <c r="D24" s="153">
        <f>SUM(F15:J16)</f>
        <v>3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5"/>
      <c r="Q24" s="28"/>
      <c r="R24" s="10"/>
      <c r="S24" s="27"/>
      <c r="T24" s="27"/>
      <c r="U24" s="27"/>
    </row>
    <row r="25" spans="1:21" ht="15.75" customHeight="1" thickBot="1" x14ac:dyDescent="0.3">
      <c r="B25" s="149"/>
      <c r="C25" s="41" t="str">
        <f>Sem_I!C24</f>
        <v>Discipline Facultative:</v>
      </c>
      <c r="D25" s="156">
        <f>SUM(F20:J21)</f>
        <v>6</v>
      </c>
      <c r="E25" s="140"/>
      <c r="F25" s="140"/>
      <c r="G25" s="140"/>
      <c r="H25" s="140"/>
      <c r="I25" s="140"/>
      <c r="J25" s="140"/>
      <c r="K25" s="140"/>
      <c r="L25" s="140"/>
      <c r="M25" s="140"/>
      <c r="N25" s="157"/>
      <c r="Q25" s="28"/>
      <c r="R25" s="10"/>
      <c r="S25" s="27"/>
      <c r="T25" s="27"/>
      <c r="U25" s="27"/>
    </row>
    <row r="26" spans="1:21" s="32" customFormat="1" ht="15.75" customHeight="1" x14ac:dyDescent="0.2">
      <c r="A26" s="29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Q26" s="36"/>
      <c r="R26" s="37"/>
      <c r="S26" s="38"/>
      <c r="T26" s="38"/>
      <c r="U26" s="38"/>
    </row>
    <row r="27" spans="1:21" ht="18" customHeight="1" x14ac:dyDescent="0.25">
      <c r="B27" s="3" t="s">
        <v>40</v>
      </c>
      <c r="C27" s="8"/>
      <c r="D27" s="1"/>
      <c r="E27" s="105" t="s">
        <v>41</v>
      </c>
      <c r="F27" s="105"/>
      <c r="G27" s="3"/>
      <c r="H27" s="1"/>
      <c r="I27" s="1"/>
      <c r="J27" s="1"/>
      <c r="K27" s="138" t="s">
        <v>42</v>
      </c>
      <c r="L27" s="138"/>
      <c r="M27" s="138"/>
      <c r="N27" s="138"/>
      <c r="Q27" s="11"/>
      <c r="R27" s="10"/>
      <c r="S27" s="132"/>
      <c r="T27" s="132"/>
      <c r="U27" s="132"/>
    </row>
    <row r="28" spans="1:21" ht="15" customHeight="1" x14ac:dyDescent="0.25">
      <c r="B28" s="103" t="str">
        <f>Sem_I!B27</f>
        <v>Mihnea-Cosmin COSTOIU</v>
      </c>
      <c r="C28" s="103"/>
      <c r="D28" s="141" t="str">
        <f>Sem_I!D27</f>
        <v>Radu ȘTEFĂNOIU</v>
      </c>
      <c r="E28" s="141"/>
      <c r="F28" s="141"/>
      <c r="G28" s="141"/>
      <c r="H28" s="141"/>
      <c r="I28" s="141"/>
      <c r="J28" s="67"/>
      <c r="K28" s="162" t="str">
        <f>Sem_I!K27</f>
        <v>Iulian Vasile ANTONIAC</v>
      </c>
      <c r="L28" s="162"/>
      <c r="M28" s="162"/>
      <c r="N28" s="162"/>
      <c r="Q28" s="11"/>
      <c r="R28" s="10"/>
      <c r="S28" s="11"/>
      <c r="T28" s="11"/>
      <c r="U28" s="11"/>
    </row>
    <row r="29" spans="1:21" x14ac:dyDescent="0.25">
      <c r="B29" s="1"/>
      <c r="C29" s="1"/>
      <c r="D29" s="1"/>
      <c r="E29" s="105"/>
      <c r="F29" s="105"/>
      <c r="G29" s="105"/>
      <c r="H29" s="1"/>
      <c r="I29" s="1"/>
      <c r="J29" s="1"/>
      <c r="K29" s="1"/>
      <c r="L29" s="1"/>
      <c r="M29" s="1"/>
    </row>
    <row r="30" spans="1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sheetProtection formatCells="0" formatRows="0" insertRows="0" insertHyperlinks="0" deleteRows="0" sort="0" autoFilter="0" pivotTables="0"/>
  <protectedRanges>
    <protectedRange sqref="A20:B21 A15:XFD16 A9:XFD13" name="Editabil"/>
  </protectedRanges>
  <mergeCells count="53">
    <mergeCell ref="A8:N8"/>
    <mergeCell ref="A6:A7"/>
    <mergeCell ref="B6:B7"/>
    <mergeCell ref="C6:C7"/>
    <mergeCell ref="L15:L16"/>
    <mergeCell ref="M15:N16"/>
    <mergeCell ref="F15:F16"/>
    <mergeCell ref="G15:G16"/>
    <mergeCell ref="H15:H16"/>
    <mergeCell ref="I15:I16"/>
    <mergeCell ref="M9:N9"/>
    <mergeCell ref="M10:N10"/>
    <mergeCell ref="M12:N12"/>
    <mergeCell ref="M13:N13"/>
    <mergeCell ref="A14:N14"/>
    <mergeCell ref="E15:E16"/>
    <mergeCell ref="B2:C2"/>
    <mergeCell ref="C3:G3"/>
    <mergeCell ref="L3:M3"/>
    <mergeCell ref="C4:G4"/>
    <mergeCell ref="L4:M4"/>
    <mergeCell ref="L2:N2"/>
    <mergeCell ref="A4:B4"/>
    <mergeCell ref="L1:M1"/>
    <mergeCell ref="D6:D7"/>
    <mergeCell ref="E6:E7"/>
    <mergeCell ref="D2:H2"/>
    <mergeCell ref="K6:L6"/>
    <mergeCell ref="M6:N7"/>
    <mergeCell ref="F6:J6"/>
    <mergeCell ref="C1:J1"/>
    <mergeCell ref="D28:I28"/>
    <mergeCell ref="K28:N28"/>
    <mergeCell ref="K27:N27"/>
    <mergeCell ref="A17:C18"/>
    <mergeCell ref="E17:E18"/>
    <mergeCell ref="K17:K18"/>
    <mergeCell ref="L17:L18"/>
    <mergeCell ref="E27:F27"/>
    <mergeCell ref="D15:D16"/>
    <mergeCell ref="K15:K16"/>
    <mergeCell ref="J15:J16"/>
    <mergeCell ref="S27:U27"/>
    <mergeCell ref="M11:N11"/>
    <mergeCell ref="E29:G29"/>
    <mergeCell ref="A19:N19"/>
    <mergeCell ref="B23:B25"/>
    <mergeCell ref="D23:N23"/>
    <mergeCell ref="D24:N24"/>
    <mergeCell ref="D25:N25"/>
    <mergeCell ref="M20:N20"/>
    <mergeCell ref="M21:N21"/>
    <mergeCell ref="B28:C28"/>
  </mergeCells>
  <conditionalFormatting sqref="D17:D28 D2:D15 C1">
    <cfRule type="cellIs" dxfId="8" priority="4" operator="equal">
      <formula>"DS"</formula>
    </cfRule>
    <cfRule type="cellIs" dxfId="7" priority="8" operator="equal">
      <formula>"DA"</formula>
    </cfRule>
    <cfRule type="cellIs" dxfId="6" priority="17" operator="equal">
      <formula>"DC"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0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2FE2-879D-43E7-BD0F-AAD8F03F33CC}">
  <dimension ref="A1:U29"/>
  <sheetViews>
    <sheetView zoomScale="80" zoomScaleNormal="80" zoomScaleSheetLayoutView="70" workbookViewId="0">
      <selection activeCell="C1" sqref="C1:J1"/>
    </sheetView>
  </sheetViews>
  <sheetFormatPr defaultRowHeight="15" x14ac:dyDescent="0.25"/>
  <cols>
    <col min="1" max="1" width="4.7109375" style="26" customWidth="1"/>
    <col min="2" max="2" width="14.7109375" customWidth="1"/>
    <col min="3" max="3" width="83.85546875" customWidth="1"/>
    <col min="4" max="4" width="9.28515625" customWidth="1"/>
    <col min="5" max="5" width="4.85546875" customWidth="1"/>
    <col min="6" max="6" width="3.5703125" customWidth="1"/>
    <col min="7" max="7" width="3" customWidth="1"/>
    <col min="8" max="8" width="3.5703125" customWidth="1"/>
    <col min="9" max="9" width="2.7109375" customWidth="1"/>
    <col min="10" max="10" width="3.85546875" customWidth="1"/>
    <col min="11" max="11" width="8.5703125" customWidth="1"/>
    <col min="12" max="12" width="5.5703125" customWidth="1"/>
    <col min="13" max="13" width="4.7109375" style="5" customWidth="1"/>
    <col min="14" max="14" width="4.140625" style="5" customWidth="1"/>
  </cols>
  <sheetData>
    <row r="1" spans="1:21" ht="57" customHeight="1" x14ac:dyDescent="0.3">
      <c r="B1" s="2"/>
      <c r="C1" s="104" t="s">
        <v>0</v>
      </c>
      <c r="D1" s="104"/>
      <c r="E1" s="104"/>
      <c r="F1" s="104"/>
      <c r="G1" s="104"/>
      <c r="H1" s="104"/>
      <c r="I1" s="104"/>
      <c r="J1" s="104"/>
      <c r="K1" s="4"/>
      <c r="L1" s="102"/>
      <c r="M1" s="102"/>
      <c r="Q1" s="74"/>
      <c r="R1" s="74"/>
      <c r="S1" s="74"/>
      <c r="T1" s="74"/>
      <c r="U1" s="74"/>
    </row>
    <row r="2" spans="1:21" ht="15" customHeight="1" x14ac:dyDescent="0.25">
      <c r="B2" s="103"/>
      <c r="C2" s="103"/>
      <c r="D2" s="105"/>
      <c r="E2" s="105"/>
      <c r="F2" s="105"/>
      <c r="G2" s="105"/>
      <c r="H2" s="105"/>
      <c r="K2" s="7" t="str">
        <f>[1]Sem_I!K2</f>
        <v>Anul universitar:</v>
      </c>
      <c r="L2" s="103" t="s">
        <v>107</v>
      </c>
      <c r="M2" s="103"/>
      <c r="Q2" s="11"/>
      <c r="R2" s="11"/>
      <c r="S2" s="11"/>
      <c r="T2" s="11"/>
      <c r="U2" s="11"/>
    </row>
    <row r="3" spans="1:21" x14ac:dyDescent="0.25">
      <c r="B3" s="6" t="s">
        <v>2</v>
      </c>
      <c r="C3" s="103" t="str">
        <f>[1]Sem_I!C3</f>
        <v>Ingineria materialelor</v>
      </c>
      <c r="D3" s="103"/>
      <c r="E3" s="103"/>
      <c r="F3" s="103"/>
      <c r="G3" s="103"/>
      <c r="K3" s="7" t="str">
        <f>[1]Sem_I!K3</f>
        <v>Anul de studii:</v>
      </c>
      <c r="L3" s="103" t="s">
        <v>44</v>
      </c>
      <c r="M3" s="103"/>
      <c r="Q3" s="11"/>
      <c r="R3" s="11"/>
      <c r="S3" s="11"/>
      <c r="T3" s="11"/>
      <c r="U3" s="11"/>
    </row>
    <row r="4" spans="1:21" x14ac:dyDescent="0.25">
      <c r="A4" s="105" t="s">
        <v>5</v>
      </c>
      <c r="B4" s="105"/>
      <c r="C4" s="103" t="str">
        <f>[1]Sem_I!C4</f>
        <v>Materiale și dispozitive pentru apărare, securitate și situații de criză</v>
      </c>
      <c r="D4" s="103"/>
      <c r="E4" s="103"/>
      <c r="F4" s="103"/>
      <c r="G4" s="103"/>
      <c r="K4" s="7" t="str">
        <f>[1]Sem_I!K4</f>
        <v>Semestrul:</v>
      </c>
      <c r="L4" s="103" t="s">
        <v>4</v>
      </c>
      <c r="M4" s="103"/>
      <c r="Q4" s="11"/>
      <c r="R4" s="11"/>
      <c r="S4" s="11"/>
      <c r="T4" s="11"/>
      <c r="U4" s="11"/>
    </row>
    <row r="5" spans="1:21" ht="12" customHeight="1" thickBot="1" x14ac:dyDescent="0.3">
      <c r="B5" s="6"/>
      <c r="C5" s="2"/>
      <c r="D5" s="2"/>
      <c r="E5" s="2"/>
      <c r="F5" s="2"/>
      <c r="G5" s="2"/>
      <c r="K5" s="7"/>
      <c r="L5" s="8"/>
      <c r="M5" s="2"/>
      <c r="Q5" s="11"/>
      <c r="R5" s="11"/>
      <c r="S5" s="11"/>
      <c r="T5" s="11"/>
      <c r="U5" s="11"/>
    </row>
    <row r="6" spans="1:21" s="1" customFormat="1" ht="16.5" customHeight="1" x14ac:dyDescent="0.25">
      <c r="A6" s="182" t="s">
        <v>47</v>
      </c>
      <c r="B6" s="109" t="s">
        <v>8</v>
      </c>
      <c r="C6" s="109" t="s">
        <v>9</v>
      </c>
      <c r="D6" s="109" t="s">
        <v>10</v>
      </c>
      <c r="E6" s="111" t="s">
        <v>11</v>
      </c>
      <c r="F6" s="129" t="s">
        <v>12</v>
      </c>
      <c r="G6" s="130"/>
      <c r="H6" s="130"/>
      <c r="I6" s="130"/>
      <c r="J6" s="131"/>
      <c r="K6" s="109" t="s">
        <v>13</v>
      </c>
      <c r="L6" s="109"/>
      <c r="M6" s="109" t="s">
        <v>14</v>
      </c>
      <c r="N6" s="115"/>
      <c r="Q6" s="11"/>
      <c r="R6" s="11"/>
      <c r="S6" s="11"/>
      <c r="T6" s="11"/>
      <c r="U6" s="11"/>
    </row>
    <row r="7" spans="1:21" ht="30.75" thickBot="1" x14ac:dyDescent="0.3">
      <c r="A7" s="183"/>
      <c r="B7" s="110"/>
      <c r="C7" s="110"/>
      <c r="D7" s="110"/>
      <c r="E7" s="112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0" t="s">
        <v>20</v>
      </c>
      <c r="L7" s="100" t="s">
        <v>21</v>
      </c>
      <c r="M7" s="110"/>
      <c r="N7" s="116"/>
      <c r="Q7" s="11"/>
      <c r="R7" s="11"/>
      <c r="S7" s="11"/>
      <c r="T7" s="11"/>
      <c r="U7" s="11"/>
    </row>
    <row r="8" spans="1:21" ht="15.75" thickBot="1" x14ac:dyDescent="0.3">
      <c r="A8" s="170" t="s">
        <v>22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2"/>
      <c r="Q8" s="11"/>
      <c r="R8" s="11"/>
      <c r="S8" s="11"/>
      <c r="T8" s="11"/>
      <c r="U8" s="11"/>
    </row>
    <row r="9" spans="1:21" x14ac:dyDescent="0.25">
      <c r="A9" s="45">
        <v>1</v>
      </c>
      <c r="B9" s="18" t="s">
        <v>81</v>
      </c>
      <c r="C9" s="54" t="s">
        <v>101</v>
      </c>
      <c r="D9" s="24" t="s">
        <v>23</v>
      </c>
      <c r="E9" s="24">
        <v>4</v>
      </c>
      <c r="F9" s="25">
        <v>1</v>
      </c>
      <c r="G9" s="18"/>
      <c r="H9" s="18">
        <v>2</v>
      </c>
      <c r="I9" s="18"/>
      <c r="J9" s="18"/>
      <c r="K9" s="18">
        <f t="shared" ref="K9:K13" si="0">SUM(F9:J9)*14</f>
        <v>42</v>
      </c>
      <c r="L9" s="18">
        <f>E9*25-K9</f>
        <v>58</v>
      </c>
      <c r="M9" s="117" t="s">
        <v>24</v>
      </c>
      <c r="N9" s="118"/>
      <c r="Q9" s="11"/>
      <c r="S9" s="11"/>
      <c r="T9" s="11"/>
      <c r="U9" s="11"/>
    </row>
    <row r="10" spans="1:21" x14ac:dyDescent="0.25">
      <c r="A10" s="46">
        <v>2</v>
      </c>
      <c r="B10" s="19" t="s">
        <v>82</v>
      </c>
      <c r="C10" s="55" t="s">
        <v>102</v>
      </c>
      <c r="D10" s="20" t="s">
        <v>27</v>
      </c>
      <c r="E10" s="20">
        <v>4</v>
      </c>
      <c r="F10" s="22">
        <v>2</v>
      </c>
      <c r="G10" s="19"/>
      <c r="H10" s="19">
        <v>2</v>
      </c>
      <c r="I10" s="19"/>
      <c r="J10" s="19"/>
      <c r="K10" s="19">
        <f t="shared" si="0"/>
        <v>56</v>
      </c>
      <c r="L10" s="19">
        <f>E10*25-K10</f>
        <v>44</v>
      </c>
      <c r="M10" s="135" t="s">
        <v>24</v>
      </c>
      <c r="N10" s="136"/>
      <c r="Q10" s="11"/>
      <c r="S10" s="11"/>
      <c r="T10" s="11"/>
      <c r="U10" s="11"/>
    </row>
    <row r="11" spans="1:21" ht="18" customHeight="1" x14ac:dyDescent="0.25">
      <c r="A11" s="46">
        <v>3</v>
      </c>
      <c r="B11" s="19" t="s">
        <v>83</v>
      </c>
      <c r="C11" s="55" t="s">
        <v>103</v>
      </c>
      <c r="D11" s="20" t="s">
        <v>23</v>
      </c>
      <c r="E11" s="20">
        <v>4</v>
      </c>
      <c r="F11" s="22">
        <v>2</v>
      </c>
      <c r="G11" s="19"/>
      <c r="H11" s="19">
        <v>1</v>
      </c>
      <c r="I11" s="19"/>
      <c r="J11" s="19"/>
      <c r="K11" s="19">
        <f t="shared" si="0"/>
        <v>42</v>
      </c>
      <c r="L11" s="19">
        <f>E11*25-K11</f>
        <v>58</v>
      </c>
      <c r="M11" s="133" t="s">
        <v>24</v>
      </c>
      <c r="N11" s="134"/>
      <c r="Q11" s="11"/>
      <c r="R11" s="11"/>
      <c r="S11" s="11"/>
      <c r="T11" s="11"/>
      <c r="U11" s="11"/>
    </row>
    <row r="12" spans="1:21" x14ac:dyDescent="0.25">
      <c r="A12" s="46">
        <v>4</v>
      </c>
      <c r="B12" s="19" t="s">
        <v>66</v>
      </c>
      <c r="C12" s="55" t="s">
        <v>106</v>
      </c>
      <c r="D12" s="20" t="s">
        <v>27</v>
      </c>
      <c r="E12" s="20">
        <v>4</v>
      </c>
      <c r="F12" s="22">
        <v>2</v>
      </c>
      <c r="G12" s="19"/>
      <c r="H12" s="19">
        <v>1</v>
      </c>
      <c r="I12" s="19"/>
      <c r="J12" s="19"/>
      <c r="K12" s="19">
        <f t="shared" si="0"/>
        <v>42</v>
      </c>
      <c r="L12" s="19">
        <f t="shared" ref="L12:L13" si="1">E12*25-K12</f>
        <v>58</v>
      </c>
      <c r="M12" s="135" t="s">
        <v>24</v>
      </c>
      <c r="N12" s="136"/>
      <c r="Q12" s="11"/>
      <c r="R12" s="11"/>
      <c r="S12" s="11"/>
      <c r="T12" s="11"/>
      <c r="U12" s="11"/>
    </row>
    <row r="13" spans="1:21" ht="15.75" thickBot="1" x14ac:dyDescent="0.3">
      <c r="A13" s="46">
        <v>5</v>
      </c>
      <c r="B13" s="19" t="s">
        <v>108</v>
      </c>
      <c r="C13" s="55" t="s">
        <v>109</v>
      </c>
      <c r="D13" s="20" t="s">
        <v>27</v>
      </c>
      <c r="E13" s="20">
        <v>10</v>
      </c>
      <c r="F13" s="22"/>
      <c r="G13" s="19"/>
      <c r="H13" s="19"/>
      <c r="I13" s="19"/>
      <c r="J13" s="19">
        <v>12</v>
      </c>
      <c r="K13" s="19">
        <f t="shared" si="0"/>
        <v>168</v>
      </c>
      <c r="L13" s="19">
        <f t="shared" si="1"/>
        <v>82</v>
      </c>
      <c r="M13" s="133" t="s">
        <v>25</v>
      </c>
      <c r="N13" s="134"/>
      <c r="Q13" s="11"/>
      <c r="R13" s="11"/>
      <c r="S13" s="11"/>
      <c r="T13" s="11"/>
      <c r="U13" s="11"/>
    </row>
    <row r="14" spans="1:21" ht="15.75" thickBot="1" x14ac:dyDescent="0.3">
      <c r="A14" s="187" t="s">
        <v>28</v>
      </c>
      <c r="B14" s="178"/>
      <c r="C14" s="178"/>
      <c r="D14" s="178"/>
      <c r="E14" s="177"/>
      <c r="F14" s="177"/>
      <c r="G14" s="177"/>
      <c r="H14" s="177"/>
      <c r="I14" s="177"/>
      <c r="J14" s="177"/>
      <c r="K14" s="177"/>
      <c r="L14" s="177"/>
      <c r="M14" s="177"/>
      <c r="N14" s="179"/>
      <c r="Q14" s="11"/>
      <c r="R14" s="11"/>
      <c r="S14" s="11"/>
      <c r="T14" s="11"/>
      <c r="U14" s="11"/>
    </row>
    <row r="15" spans="1:21" x14ac:dyDescent="0.25">
      <c r="A15" s="45">
        <v>6</v>
      </c>
      <c r="B15" s="18" t="s">
        <v>67</v>
      </c>
      <c r="C15" s="214" t="s">
        <v>104</v>
      </c>
      <c r="D15" s="119" t="s">
        <v>27</v>
      </c>
      <c r="E15" s="188">
        <v>4</v>
      </c>
      <c r="F15" s="190">
        <v>1</v>
      </c>
      <c r="G15" s="117"/>
      <c r="H15" s="117">
        <v>2</v>
      </c>
      <c r="I15" s="117"/>
      <c r="J15" s="126"/>
      <c r="K15" s="117">
        <f>SUM(F15:J15)*14</f>
        <v>42</v>
      </c>
      <c r="L15" s="117">
        <f t="shared" ref="L15" si="2">E15*25-K15</f>
        <v>58</v>
      </c>
      <c r="M15" s="117" t="s">
        <v>25</v>
      </c>
      <c r="N15" s="118"/>
      <c r="O15" s="68"/>
      <c r="Q15" s="11"/>
      <c r="R15" s="11"/>
      <c r="S15" s="11"/>
      <c r="T15" s="11"/>
      <c r="U15" s="11"/>
    </row>
    <row r="16" spans="1:21" ht="15.75" thickBot="1" x14ac:dyDescent="0.3">
      <c r="A16" s="73">
        <v>7</v>
      </c>
      <c r="B16" s="78" t="s">
        <v>68</v>
      </c>
      <c r="C16" s="72" t="s">
        <v>105</v>
      </c>
      <c r="D16" s="120"/>
      <c r="E16" s="189"/>
      <c r="F16" s="191"/>
      <c r="G16" s="128"/>
      <c r="H16" s="128"/>
      <c r="I16" s="128"/>
      <c r="J16" s="127"/>
      <c r="K16" s="128"/>
      <c r="L16" s="128"/>
      <c r="M16" s="128"/>
      <c r="N16" s="137"/>
      <c r="Q16" s="11"/>
      <c r="R16" s="11"/>
      <c r="S16" s="11"/>
      <c r="T16" s="11"/>
      <c r="U16" s="11"/>
    </row>
    <row r="17" spans="1:21" x14ac:dyDescent="0.25">
      <c r="A17" s="192" t="s">
        <v>29</v>
      </c>
      <c r="B17" s="151"/>
      <c r="C17" s="152"/>
      <c r="D17" s="12" t="s">
        <v>30</v>
      </c>
      <c r="E17" s="139">
        <f>SUM(E9:E16)</f>
        <v>30</v>
      </c>
      <c r="F17" s="52">
        <f>SUM(F9:F16)</f>
        <v>8</v>
      </c>
      <c r="G17" s="52">
        <f>SUM(G9:G16)</f>
        <v>0</v>
      </c>
      <c r="H17" s="52">
        <f>SUM(H9:H16)</f>
        <v>8</v>
      </c>
      <c r="I17" s="52">
        <f>SUM(I9:I16)</f>
        <v>0</v>
      </c>
      <c r="J17" s="52"/>
      <c r="K17" s="139">
        <f>SUM(K9:K16)</f>
        <v>392</v>
      </c>
      <c r="L17" s="139">
        <f>SUM(L9:L16)</f>
        <v>358</v>
      </c>
      <c r="M17" s="65" t="s">
        <v>31</v>
      </c>
      <c r="N17" s="66" t="s">
        <v>32</v>
      </c>
      <c r="Q17" s="11"/>
      <c r="R17" s="11"/>
      <c r="S17" s="11"/>
      <c r="T17" s="11"/>
      <c r="U17" s="11"/>
    </row>
    <row r="18" spans="1:21" ht="15.75" thickBot="1" x14ac:dyDescent="0.3">
      <c r="A18" s="193"/>
      <c r="B18" s="140"/>
      <c r="C18" s="157"/>
      <c r="D18" s="48" t="s">
        <v>33</v>
      </c>
      <c r="E18" s="140"/>
      <c r="F18" s="15">
        <f>COUNT(F9:F16)</f>
        <v>5</v>
      </c>
      <c r="G18" s="15">
        <f>COUNT(G9:G16)</f>
        <v>0</v>
      </c>
      <c r="H18" s="15">
        <f>COUNT(H9:H16)</f>
        <v>5</v>
      </c>
      <c r="I18" s="15">
        <f>COUNT(I9:I16)</f>
        <v>0</v>
      </c>
      <c r="J18" s="15"/>
      <c r="K18" s="140"/>
      <c r="L18" s="140"/>
      <c r="M18" s="16">
        <f>COUNTIF(M1:M17,"=E")</f>
        <v>4</v>
      </c>
      <c r="N18" s="17">
        <f>COUNTIF(M1:M17,"=V")</f>
        <v>2</v>
      </c>
      <c r="Q18" s="11"/>
      <c r="R18" s="11"/>
      <c r="S18" s="11"/>
      <c r="T18" s="11"/>
      <c r="U18" s="11"/>
    </row>
    <row r="19" spans="1:21" ht="15.75" thickBot="1" x14ac:dyDescent="0.3">
      <c r="A19" s="184" t="s">
        <v>34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6"/>
      <c r="Q19" s="11"/>
      <c r="R19" s="10"/>
      <c r="S19" s="11"/>
      <c r="T19" s="11"/>
      <c r="U19" s="11"/>
    </row>
    <row r="20" spans="1:21" ht="30" x14ac:dyDescent="0.25">
      <c r="A20" s="87">
        <v>8</v>
      </c>
      <c r="B20" s="88" t="s">
        <v>85</v>
      </c>
      <c r="C20" s="89" t="s">
        <v>48</v>
      </c>
      <c r="D20" s="90" t="s">
        <v>26</v>
      </c>
      <c r="E20" s="91">
        <v>5</v>
      </c>
      <c r="F20" s="92">
        <v>2</v>
      </c>
      <c r="G20" s="88">
        <v>1</v>
      </c>
      <c r="H20" s="88"/>
      <c r="I20" s="88"/>
      <c r="J20" s="88"/>
      <c r="K20" s="84">
        <f t="shared" ref="K20" si="3">SUM(F20:J20)*14</f>
        <v>42</v>
      </c>
      <c r="L20" s="84">
        <f t="shared" ref="L20:L21" si="4">E20*25-K20</f>
        <v>83</v>
      </c>
      <c r="M20" s="194" t="s">
        <v>24</v>
      </c>
      <c r="N20" s="195"/>
      <c r="Q20" s="11"/>
      <c r="R20" s="10"/>
      <c r="S20" s="27"/>
      <c r="T20" s="27"/>
      <c r="U20" s="27"/>
    </row>
    <row r="21" spans="1:21" ht="15.75" thickBot="1" x14ac:dyDescent="0.3">
      <c r="A21" s="47">
        <v>9</v>
      </c>
      <c r="B21" s="16" t="s">
        <v>86</v>
      </c>
      <c r="C21" s="56" t="s">
        <v>49</v>
      </c>
      <c r="D21" s="21" t="s">
        <v>26</v>
      </c>
      <c r="E21" s="58">
        <v>5</v>
      </c>
      <c r="F21" s="60">
        <v>1</v>
      </c>
      <c r="G21" s="16">
        <v>2</v>
      </c>
      <c r="H21" s="16"/>
      <c r="I21" s="16"/>
      <c r="J21" s="16"/>
      <c r="K21" s="16">
        <f>SUM(F21:J21)*14</f>
        <v>42</v>
      </c>
      <c r="L21" s="16">
        <f t="shared" si="4"/>
        <v>83</v>
      </c>
      <c r="M21" s="128" t="s">
        <v>24</v>
      </c>
      <c r="N21" s="137"/>
      <c r="Q21" s="11"/>
      <c r="R21" s="10"/>
      <c r="S21" s="11"/>
      <c r="T21" s="11"/>
      <c r="U21" s="11"/>
    </row>
    <row r="22" spans="1:21" ht="18" customHeight="1" thickBot="1" x14ac:dyDescent="0.3">
      <c r="B22" s="2"/>
      <c r="C22" s="2"/>
      <c r="D22" s="1"/>
      <c r="E22" s="2"/>
      <c r="F22" s="2"/>
      <c r="G22" s="2"/>
      <c r="H22" s="1"/>
      <c r="I22" s="1"/>
      <c r="J22" s="1"/>
      <c r="K22" s="2"/>
      <c r="L22" s="2"/>
      <c r="M22" s="196"/>
      <c r="N22" s="196"/>
      <c r="Q22" s="11"/>
      <c r="R22" s="11"/>
      <c r="S22" s="11"/>
      <c r="T22" s="11"/>
      <c r="U22" s="11"/>
    </row>
    <row r="23" spans="1:21" ht="15" customHeight="1" x14ac:dyDescent="0.25">
      <c r="B23" s="147" t="s">
        <v>36</v>
      </c>
      <c r="C23" s="39" t="str">
        <f>[1]Sem_I!C22</f>
        <v>Discipline Obligatorii:</v>
      </c>
      <c r="D23" s="150">
        <f>SUM(F9:J13)</f>
        <v>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2"/>
      <c r="Q23" s="11"/>
      <c r="R23" s="11"/>
      <c r="S23" s="11"/>
      <c r="T23" s="11"/>
      <c r="U23" s="11"/>
    </row>
    <row r="24" spans="1:21" ht="15" customHeight="1" x14ac:dyDescent="0.25">
      <c r="B24" s="148"/>
      <c r="C24" s="40" t="str">
        <f>[1]Sem_I!C23</f>
        <v>Discipline Opționale:</v>
      </c>
      <c r="D24" s="153">
        <f>SUM(F15:J16)</f>
        <v>3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5"/>
      <c r="Q24" s="11"/>
      <c r="R24" s="11"/>
      <c r="S24" s="11"/>
      <c r="T24" s="11"/>
      <c r="U24" s="11"/>
    </row>
    <row r="25" spans="1:21" ht="15.75" thickBot="1" x14ac:dyDescent="0.3">
      <c r="B25" s="149"/>
      <c r="C25" s="41" t="str">
        <f>[1]Sem_I!C24</f>
        <v>Discipline Facultative:</v>
      </c>
      <c r="D25" s="156">
        <f>SUM(F20:J21)</f>
        <v>6</v>
      </c>
      <c r="E25" s="140"/>
      <c r="F25" s="140"/>
      <c r="G25" s="140"/>
      <c r="H25" s="140"/>
      <c r="I25" s="140"/>
      <c r="J25" s="140"/>
      <c r="K25" s="140"/>
      <c r="L25" s="140"/>
      <c r="M25" s="140"/>
      <c r="N25" s="157"/>
      <c r="Q25" s="11"/>
      <c r="R25" s="11"/>
      <c r="S25" s="11"/>
      <c r="T25" s="11"/>
      <c r="U25" s="11"/>
    </row>
    <row r="26" spans="1:2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Q26" s="11"/>
      <c r="R26" s="11"/>
      <c r="S26" s="11"/>
      <c r="T26" s="11"/>
      <c r="U26" s="11"/>
    </row>
    <row r="27" spans="1:21" x14ac:dyDescent="0.25">
      <c r="B27" s="3" t="s">
        <v>40</v>
      </c>
      <c r="C27" s="8"/>
      <c r="D27" s="1"/>
      <c r="E27" s="105" t="s">
        <v>41</v>
      </c>
      <c r="F27" s="105"/>
      <c r="G27" s="3"/>
      <c r="H27" s="1"/>
      <c r="I27" s="1"/>
      <c r="J27" s="1"/>
      <c r="K27" s="138" t="s">
        <v>42</v>
      </c>
      <c r="L27" s="138"/>
      <c r="M27" s="138"/>
      <c r="N27" s="138"/>
      <c r="Q27" s="11"/>
      <c r="R27" s="11"/>
      <c r="S27" s="11"/>
      <c r="T27" s="11"/>
      <c r="U27" s="11"/>
    </row>
    <row r="28" spans="1:21" x14ac:dyDescent="0.25">
      <c r="B28" s="103" t="str">
        <f>[1]Sem_I!B27</f>
        <v>Mihnea-Cosmin COSTOIU</v>
      </c>
      <c r="C28" s="103"/>
      <c r="D28" s="141" t="str">
        <f>[1]Sem_I!D27</f>
        <v>Radu ȘTEFĂNOIU</v>
      </c>
      <c r="E28" s="141"/>
      <c r="F28" s="141"/>
      <c r="G28" s="141"/>
      <c r="H28" s="141"/>
      <c r="I28" s="141"/>
      <c r="J28" s="67"/>
      <c r="K28" s="162" t="str">
        <f>[1]Sem_I!K27</f>
        <v>Iulian Vasile ANTONIAC</v>
      </c>
      <c r="L28" s="162"/>
      <c r="M28" s="162"/>
      <c r="N28" s="162"/>
      <c r="Q28" s="11"/>
      <c r="R28" s="11"/>
      <c r="S28" s="11"/>
      <c r="T28" s="11"/>
      <c r="U28" s="11"/>
    </row>
    <row r="29" spans="1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sheetProtection formatCells="0" formatRows="0" insertRows="0" insertHyperlinks="0" deleteRows="0" sort="0" autoFilter="0" pivotTables="0"/>
  <protectedRanges>
    <protectedRange sqref="L2 A15:XFD16 A20:B21 A9:Q13 S9:XFD13 R11:R13" name="Editabil"/>
  </protectedRanges>
  <mergeCells count="52">
    <mergeCell ref="A4:B4"/>
    <mergeCell ref="C1:J1"/>
    <mergeCell ref="E27:F27"/>
    <mergeCell ref="K27:N27"/>
    <mergeCell ref="B28:C28"/>
    <mergeCell ref="D28:I28"/>
    <mergeCell ref="K28:N28"/>
    <mergeCell ref="M20:N20"/>
    <mergeCell ref="M21:N21"/>
    <mergeCell ref="M22:N22"/>
    <mergeCell ref="B23:B25"/>
    <mergeCell ref="D23:N23"/>
    <mergeCell ref="D24:N24"/>
    <mergeCell ref="D25:N25"/>
    <mergeCell ref="A19:N19"/>
    <mergeCell ref="A14:N14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N16"/>
    <mergeCell ref="A17:C18"/>
    <mergeCell ref="E17:E18"/>
    <mergeCell ref="K17:K18"/>
    <mergeCell ref="L17:L18"/>
    <mergeCell ref="M13:N13"/>
    <mergeCell ref="C4:G4"/>
    <mergeCell ref="L4:M4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M9:N9"/>
    <mergeCell ref="M10:N10"/>
    <mergeCell ref="M11:N11"/>
    <mergeCell ref="M12:N12"/>
    <mergeCell ref="C3:G3"/>
    <mergeCell ref="L3:M3"/>
    <mergeCell ref="L1:M1"/>
    <mergeCell ref="B2:C2"/>
    <mergeCell ref="D2:H2"/>
    <mergeCell ref="L2:M2"/>
  </mergeCells>
  <conditionalFormatting sqref="D17:D28 D2:D15 C1">
    <cfRule type="cellIs" dxfId="5" priority="1" operator="equal">
      <formula>"DS"</formula>
    </cfRule>
    <cfRule type="cellIs" dxfId="4" priority="2" operator="equal">
      <formula>"DA"</formula>
    </cfRule>
    <cfRule type="cellIs" dxfId="3" priority="3" operator="equal">
      <formula>"DC"</formula>
    </cfRule>
  </conditionalFormatting>
  <printOptions horizontalCentered="1" verticalCentered="1"/>
  <pageMargins left="0.15748031496062992" right="0.17" top="0.55118110236220474" bottom="0.15748031496062992" header="0.31496062992125984" footer="0.15748031496062992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50E8-C7C1-4EBF-9F06-55817CE9702E}">
  <dimension ref="A1:U26"/>
  <sheetViews>
    <sheetView zoomScale="80" zoomScaleNormal="80" zoomScaleSheetLayoutView="80" workbookViewId="0">
      <selection activeCell="L16" sqref="L16"/>
    </sheetView>
  </sheetViews>
  <sheetFormatPr defaultRowHeight="15" x14ac:dyDescent="0.25"/>
  <cols>
    <col min="1" max="1" width="4.7109375" style="26" customWidth="1"/>
    <col min="2" max="2" width="14.5703125" customWidth="1"/>
    <col min="3" max="3" width="75.42578125" customWidth="1"/>
    <col min="4" max="4" width="9" customWidth="1"/>
    <col min="5" max="5" width="5" customWidth="1"/>
    <col min="6" max="6" width="3.85546875" customWidth="1"/>
    <col min="7" max="7" width="3.5703125" customWidth="1"/>
    <col min="8" max="8" width="3" customWidth="1"/>
    <col min="9" max="9" width="3.42578125" customWidth="1"/>
    <col min="10" max="10" width="3.28515625" customWidth="1"/>
    <col min="11" max="11" width="9" customWidth="1"/>
    <col min="12" max="12" width="5.28515625" customWidth="1"/>
    <col min="13" max="13" width="5" style="5" customWidth="1"/>
    <col min="14" max="14" width="3.85546875" style="5" customWidth="1"/>
  </cols>
  <sheetData>
    <row r="1" spans="1:21" ht="57" customHeight="1" x14ac:dyDescent="0.3">
      <c r="B1" s="2"/>
      <c r="C1" s="104" t="s">
        <v>0</v>
      </c>
      <c r="D1" s="104"/>
      <c r="E1" s="104"/>
      <c r="F1" s="104"/>
      <c r="G1" s="104"/>
      <c r="H1" s="104"/>
      <c r="I1" s="104"/>
      <c r="J1" s="104"/>
      <c r="K1" s="4"/>
      <c r="L1" s="102"/>
      <c r="M1" s="102"/>
      <c r="Q1" s="74"/>
      <c r="R1" s="74"/>
      <c r="S1" s="74"/>
      <c r="T1" s="74"/>
      <c r="U1" s="74"/>
    </row>
    <row r="2" spans="1:21" ht="15" customHeight="1" x14ac:dyDescent="0.25">
      <c r="B2" s="103"/>
      <c r="C2" s="103"/>
      <c r="D2" s="105"/>
      <c r="E2" s="105"/>
      <c r="F2" s="105"/>
      <c r="G2" s="105"/>
      <c r="H2" s="105"/>
      <c r="K2" s="7" t="str">
        <f>[1]Sem_I!K2</f>
        <v>Anul universitar:</v>
      </c>
      <c r="L2" s="103" t="str">
        <f>Sem_III!L2</f>
        <v>2024 - 2025</v>
      </c>
      <c r="M2" s="103"/>
      <c r="Q2" s="11"/>
      <c r="R2" s="11"/>
      <c r="S2" s="11"/>
      <c r="T2" s="11"/>
      <c r="U2" s="11"/>
    </row>
    <row r="3" spans="1:21" x14ac:dyDescent="0.25">
      <c r="B3" s="6" t="s">
        <v>2</v>
      </c>
      <c r="C3" s="103" t="str">
        <f>[1]Sem_I!C3</f>
        <v>Ingineria materialelor</v>
      </c>
      <c r="D3" s="103"/>
      <c r="E3" s="103"/>
      <c r="F3" s="103"/>
      <c r="G3" s="103"/>
      <c r="K3" s="7" t="str">
        <f>[1]Sem_I!K3</f>
        <v>Anul de studii:</v>
      </c>
      <c r="L3" s="103" t="s">
        <v>44</v>
      </c>
      <c r="M3" s="103"/>
      <c r="Q3" s="11"/>
      <c r="R3" s="11"/>
      <c r="S3" s="11"/>
      <c r="T3" s="11"/>
      <c r="U3" s="11"/>
    </row>
    <row r="4" spans="1:21" ht="14.25" customHeight="1" x14ac:dyDescent="0.25">
      <c r="A4" s="105" t="s">
        <v>5</v>
      </c>
      <c r="B4" s="105"/>
      <c r="C4" s="103" t="str">
        <f>[1]Sem_I!C4</f>
        <v>Materiale și dispozitive pentru apărare, securitate și situații de criză</v>
      </c>
      <c r="D4" s="103"/>
      <c r="E4" s="103"/>
      <c r="F4" s="103"/>
      <c r="G4" s="103"/>
      <c r="H4" s="103"/>
      <c r="I4" s="103"/>
      <c r="J4" s="103"/>
      <c r="K4" s="7" t="str">
        <f>[1]Sem_I!K4</f>
        <v>Semestrul:</v>
      </c>
      <c r="L4" s="8" t="s">
        <v>44</v>
      </c>
      <c r="M4" s="8"/>
      <c r="Q4" s="11"/>
      <c r="R4" s="11"/>
      <c r="S4" s="11"/>
      <c r="T4" s="11"/>
      <c r="U4" s="11"/>
    </row>
    <row r="5" spans="1:21" ht="12" customHeight="1" thickBot="1" x14ac:dyDescent="0.3">
      <c r="B5" s="6"/>
      <c r="C5" s="105"/>
      <c r="D5" s="105"/>
      <c r="E5" s="105"/>
      <c r="F5" s="105"/>
      <c r="G5" s="105"/>
      <c r="K5" s="7"/>
      <c r="L5" s="103"/>
      <c r="M5" s="103"/>
      <c r="Q5" s="11"/>
      <c r="R5" s="11"/>
      <c r="S5" s="11"/>
      <c r="T5" s="11"/>
      <c r="U5" s="11"/>
    </row>
    <row r="6" spans="1:21" s="1" customFormat="1" ht="20.100000000000001" customHeight="1" x14ac:dyDescent="0.25">
      <c r="A6" s="182" t="s">
        <v>47</v>
      </c>
      <c r="B6" s="109" t="s">
        <v>8</v>
      </c>
      <c r="C6" s="109" t="s">
        <v>9</v>
      </c>
      <c r="D6" s="109" t="s">
        <v>10</v>
      </c>
      <c r="E6" s="111" t="s">
        <v>11</v>
      </c>
      <c r="F6" s="129" t="s">
        <v>12</v>
      </c>
      <c r="G6" s="130"/>
      <c r="H6" s="130"/>
      <c r="I6" s="130"/>
      <c r="J6" s="131"/>
      <c r="K6" s="109" t="s">
        <v>13</v>
      </c>
      <c r="L6" s="109"/>
      <c r="M6" s="109" t="s">
        <v>14</v>
      </c>
      <c r="N6" s="115"/>
      <c r="P6" s="67"/>
      <c r="Q6" s="11"/>
      <c r="R6" s="11"/>
      <c r="S6" s="11"/>
      <c r="T6" s="11"/>
      <c r="U6" s="11"/>
    </row>
    <row r="7" spans="1:21" ht="30.75" thickBot="1" x14ac:dyDescent="0.3">
      <c r="A7" s="183"/>
      <c r="B7" s="110"/>
      <c r="C7" s="110"/>
      <c r="D7" s="110"/>
      <c r="E7" s="112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0" t="s">
        <v>20</v>
      </c>
      <c r="L7" s="100" t="s">
        <v>21</v>
      </c>
      <c r="M7" s="110"/>
      <c r="N7" s="116"/>
      <c r="Q7" s="11"/>
      <c r="R7" s="11"/>
      <c r="S7" s="11"/>
      <c r="T7" s="11"/>
      <c r="U7" s="11"/>
    </row>
    <row r="8" spans="1:21" ht="15.75" thickBot="1" x14ac:dyDescent="0.3">
      <c r="A8" s="199" t="s">
        <v>22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1"/>
      <c r="Q8" s="11"/>
      <c r="R8" s="11"/>
      <c r="S8" s="11"/>
      <c r="T8" s="11"/>
      <c r="U8" s="11"/>
    </row>
    <row r="9" spans="1:21" x14ac:dyDescent="0.25">
      <c r="A9" s="45">
        <v>1</v>
      </c>
      <c r="B9" s="18" t="s">
        <v>70</v>
      </c>
      <c r="C9" s="54" t="s">
        <v>50</v>
      </c>
      <c r="D9" s="24" t="s">
        <v>27</v>
      </c>
      <c r="E9" s="24">
        <v>28</v>
      </c>
      <c r="F9" s="93"/>
      <c r="G9" s="94"/>
      <c r="H9" s="94"/>
      <c r="I9" s="94"/>
      <c r="J9" s="95">
        <v>27</v>
      </c>
      <c r="K9" s="18">
        <f t="shared" ref="K9" si="0">SUM(F9:J9)*14</f>
        <v>378</v>
      </c>
      <c r="L9" s="18">
        <f t="shared" ref="L9" si="1">E9*25-K9</f>
        <v>322</v>
      </c>
      <c r="M9" s="202" t="s">
        <v>25</v>
      </c>
      <c r="N9" s="203"/>
      <c r="Q9" s="11"/>
      <c r="R9" s="11"/>
      <c r="S9" s="11"/>
      <c r="T9" s="11"/>
      <c r="U9" s="11"/>
    </row>
    <row r="10" spans="1:21" ht="15.75" thickBot="1" x14ac:dyDescent="0.3">
      <c r="A10" s="47">
        <v>2</v>
      </c>
      <c r="B10" s="16" t="s">
        <v>110</v>
      </c>
      <c r="C10" s="56" t="s">
        <v>69</v>
      </c>
      <c r="D10" s="21" t="s">
        <v>26</v>
      </c>
      <c r="E10" s="21">
        <v>2</v>
      </c>
      <c r="F10" s="96">
        <v>1</v>
      </c>
      <c r="G10" s="97"/>
      <c r="H10" s="97"/>
      <c r="I10" s="97"/>
      <c r="J10" s="97"/>
      <c r="K10" s="16">
        <f>SUM(F10:J10)*14</f>
        <v>14</v>
      </c>
      <c r="L10" s="16">
        <f>E10*25-K10</f>
        <v>36</v>
      </c>
      <c r="M10" s="145" t="s">
        <v>25</v>
      </c>
      <c r="N10" s="146"/>
      <c r="Q10" s="11"/>
      <c r="R10" s="11"/>
      <c r="S10" s="11"/>
      <c r="T10" s="11"/>
      <c r="U10" s="11"/>
    </row>
    <row r="11" spans="1:21" ht="15.75" thickBot="1" x14ac:dyDescent="0.3">
      <c r="A11" s="204" t="s">
        <v>28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6"/>
      <c r="Q11" s="11"/>
      <c r="R11" s="11"/>
      <c r="S11" s="11"/>
      <c r="T11" s="11"/>
      <c r="U11" s="11"/>
    </row>
    <row r="12" spans="1:21" x14ac:dyDescent="0.25">
      <c r="A12" s="192" t="s">
        <v>29</v>
      </c>
      <c r="B12" s="151"/>
      <c r="C12" s="152"/>
      <c r="D12" s="98" t="s">
        <v>30</v>
      </c>
      <c r="E12" s="197">
        <f>SUM(E9:E11)</f>
        <v>30</v>
      </c>
      <c r="F12" s="75">
        <f>SUM(F9:F11)</f>
        <v>1</v>
      </c>
      <c r="G12" s="76">
        <f>SUM(G9:G11)</f>
        <v>0</v>
      </c>
      <c r="H12" s="76">
        <f>SUM(H9:H11)</f>
        <v>0</v>
      </c>
      <c r="I12" s="76">
        <f>SUM(I9:I11)</f>
        <v>0</v>
      </c>
      <c r="J12" s="76"/>
      <c r="K12" s="151">
        <f>SUM(K8:K11)</f>
        <v>392</v>
      </c>
      <c r="L12" s="151">
        <f>SUM(L8:L11)</f>
        <v>358</v>
      </c>
      <c r="M12" s="76" t="s">
        <v>31</v>
      </c>
      <c r="N12" s="79" t="s">
        <v>32</v>
      </c>
      <c r="Q12" s="11"/>
      <c r="R12" s="11"/>
      <c r="S12" s="11"/>
      <c r="T12" s="11"/>
      <c r="U12" s="11"/>
    </row>
    <row r="13" spans="1:21" ht="15.75" thickBot="1" x14ac:dyDescent="0.3">
      <c r="A13" s="193"/>
      <c r="B13" s="140"/>
      <c r="C13" s="157"/>
      <c r="D13" s="99" t="s">
        <v>33</v>
      </c>
      <c r="E13" s="198"/>
      <c r="F13" s="77">
        <f>COUNT(F9:F11)</f>
        <v>1</v>
      </c>
      <c r="G13" s="15">
        <f>COUNT(G9:G11)</f>
        <v>0</v>
      </c>
      <c r="H13" s="15">
        <f>COUNT(H9:H11)</f>
        <v>0</v>
      </c>
      <c r="I13" s="15">
        <f>COUNT(I9:I11)</f>
        <v>0</v>
      </c>
      <c r="J13" s="15"/>
      <c r="K13" s="140"/>
      <c r="L13" s="140"/>
      <c r="M13" s="16">
        <f>COUNTIF(M1:M12,"=E")</f>
        <v>0</v>
      </c>
      <c r="N13" s="17">
        <f>COUNTIF(M1:M12,"=V")</f>
        <v>2</v>
      </c>
      <c r="Q13" s="11"/>
      <c r="R13" s="11"/>
      <c r="S13" s="11"/>
      <c r="T13" s="11"/>
      <c r="U13" s="11"/>
    </row>
    <row r="14" spans="1:21" ht="15.75" thickBot="1" x14ac:dyDescent="0.3">
      <c r="A14" s="158" t="s">
        <v>34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60"/>
      <c r="Q14" s="11"/>
      <c r="R14" s="11"/>
      <c r="S14" s="11"/>
      <c r="T14" s="11"/>
      <c r="U14" s="11"/>
    </row>
    <row r="15" spans="1:21" ht="30" x14ac:dyDescent="0.25">
      <c r="A15" s="83">
        <v>3</v>
      </c>
      <c r="B15" s="84" t="s">
        <v>71</v>
      </c>
      <c r="C15" s="85" t="s">
        <v>51</v>
      </c>
      <c r="D15" s="86" t="s">
        <v>26</v>
      </c>
      <c r="E15" s="86">
        <v>5</v>
      </c>
      <c r="F15" s="207" t="s">
        <v>52</v>
      </c>
      <c r="G15" s="208"/>
      <c r="H15" s="208"/>
      <c r="I15" s="208"/>
      <c r="J15" s="84"/>
      <c r="K15" s="84">
        <f>SUM(F15:J15)*14</f>
        <v>0</v>
      </c>
      <c r="L15" s="84">
        <f t="shared" ref="L15:L16" si="2">E15*25-K15</f>
        <v>125</v>
      </c>
      <c r="M15" s="208" t="s">
        <v>25</v>
      </c>
      <c r="N15" s="209"/>
      <c r="Q15" s="11"/>
      <c r="R15" s="11"/>
      <c r="S15" s="11"/>
      <c r="T15" s="11"/>
      <c r="U15" s="11"/>
    </row>
    <row r="16" spans="1:21" ht="15.75" thickBot="1" x14ac:dyDescent="0.3">
      <c r="A16" s="47">
        <v>4</v>
      </c>
      <c r="B16" s="16" t="s">
        <v>72</v>
      </c>
      <c r="C16" s="56" t="s">
        <v>53</v>
      </c>
      <c r="D16" s="21" t="s">
        <v>26</v>
      </c>
      <c r="E16" s="21">
        <v>5</v>
      </c>
      <c r="F16" s="23"/>
      <c r="G16" s="16"/>
      <c r="H16" s="16"/>
      <c r="I16" s="16"/>
      <c r="J16" s="16"/>
      <c r="K16" s="16">
        <f t="shared" ref="K16" si="3">SUM(F16:I16)*14</f>
        <v>0</v>
      </c>
      <c r="L16" s="16">
        <f t="shared" si="2"/>
        <v>125</v>
      </c>
      <c r="M16" s="128" t="s">
        <v>24</v>
      </c>
      <c r="N16" s="137"/>
      <c r="Q16" s="11"/>
      <c r="R16" s="11"/>
      <c r="S16" s="11"/>
      <c r="T16" s="11"/>
      <c r="U16" s="11"/>
    </row>
    <row r="17" spans="2:21" ht="15" customHeight="1" thickBot="1" x14ac:dyDescent="0.3">
      <c r="Q17" s="11"/>
      <c r="R17" s="10"/>
      <c r="S17" s="11"/>
      <c r="T17" s="11"/>
      <c r="U17" s="11"/>
    </row>
    <row r="18" spans="2:21" ht="15" customHeight="1" thickBot="1" x14ac:dyDescent="0.3">
      <c r="B18" s="210" t="s">
        <v>54</v>
      </c>
      <c r="C18" s="211"/>
      <c r="D18" s="80" t="s">
        <v>73</v>
      </c>
      <c r="E18" s="212"/>
      <c r="F18" s="213"/>
      <c r="G18" s="49"/>
      <c r="H18" s="49"/>
      <c r="I18" s="49"/>
      <c r="J18" s="49"/>
      <c r="K18" s="49"/>
      <c r="L18" s="49"/>
      <c r="M18" s="50"/>
      <c r="N18" s="51"/>
      <c r="Q18" s="11"/>
      <c r="R18" s="10"/>
      <c r="S18" s="11"/>
      <c r="T18" s="11"/>
      <c r="U18" s="11"/>
    </row>
    <row r="19" spans="2:21" ht="15" customHeight="1" thickBo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1"/>
      <c r="R19" s="10"/>
      <c r="S19" s="11"/>
      <c r="T19" s="11"/>
      <c r="U19" s="11"/>
    </row>
    <row r="20" spans="2:21" ht="14.45" customHeight="1" x14ac:dyDescent="0.25">
      <c r="B20" s="147" t="s">
        <v>36</v>
      </c>
      <c r="C20" s="39" t="str">
        <f>[1]Sem_I!C22</f>
        <v>Discipline Obligatorii:</v>
      </c>
      <c r="D20" s="150">
        <f>SUM(F9:J10)</f>
        <v>28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2"/>
      <c r="Q20" s="11"/>
      <c r="R20" s="10"/>
      <c r="S20" s="11"/>
      <c r="T20" s="11"/>
      <c r="U20" s="11"/>
    </row>
    <row r="21" spans="2:21" x14ac:dyDescent="0.25">
      <c r="B21" s="148"/>
      <c r="C21" s="40" t="str">
        <f>[1]Sem_I!C23</f>
        <v>Discipline Opționale:</v>
      </c>
      <c r="D21" s="153">
        <v>0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5"/>
    </row>
    <row r="22" spans="2:21" ht="15.75" thickBot="1" x14ac:dyDescent="0.3">
      <c r="B22" s="149"/>
      <c r="C22" s="41" t="str">
        <f>[1]Sem_I!C24</f>
        <v>Discipline Facultative:</v>
      </c>
      <c r="D22" s="156">
        <f>SUM(F15:J16)</f>
        <v>0</v>
      </c>
      <c r="E22" s="140"/>
      <c r="F22" s="140"/>
      <c r="G22" s="140"/>
      <c r="H22" s="140"/>
      <c r="I22" s="140"/>
      <c r="J22" s="140"/>
      <c r="K22" s="140"/>
      <c r="L22" s="140"/>
      <c r="M22" s="140"/>
      <c r="N22" s="157"/>
    </row>
    <row r="23" spans="2:2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2:21" x14ac:dyDescent="0.25">
      <c r="B24" s="3" t="s">
        <v>40</v>
      </c>
      <c r="C24" s="8"/>
      <c r="D24" s="1"/>
      <c r="E24" s="105" t="s">
        <v>41</v>
      </c>
      <c r="F24" s="105"/>
      <c r="G24" s="3"/>
      <c r="H24" s="1"/>
      <c r="I24" s="1"/>
      <c r="J24" s="1"/>
      <c r="K24" s="138" t="s">
        <v>42</v>
      </c>
      <c r="L24" s="138"/>
      <c r="M24" s="138"/>
      <c r="N24" s="138"/>
    </row>
    <row r="25" spans="2:21" x14ac:dyDescent="0.25">
      <c r="B25" s="103" t="str">
        <f>[1]Sem_I!B27</f>
        <v>Mihnea-Cosmin COSTOIU</v>
      </c>
      <c r="C25" s="103"/>
      <c r="D25" s="141" t="str">
        <f>[1]Sem_I!D27</f>
        <v>Radu ȘTEFĂNOIU</v>
      </c>
      <c r="E25" s="141"/>
      <c r="F25" s="141"/>
      <c r="G25" s="141"/>
      <c r="H25" s="141"/>
      <c r="I25" s="141"/>
      <c r="J25" s="67"/>
      <c r="K25" s="162" t="str">
        <f>[1]Sem_I!K27</f>
        <v>Iulian Vasile ANTONIAC</v>
      </c>
      <c r="L25" s="162"/>
      <c r="M25" s="162"/>
      <c r="N25" s="162"/>
    </row>
    <row r="26" spans="2:2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sheetProtection formatCells="0" formatRows="0" insertRows="0" insertHyperlinks="0" deleteRows="0" sort="0" autoFilter="0" pivotTables="0"/>
  <protectedRanges>
    <protectedRange sqref="A9:XFD10 A15:B16 A18:XFD19" name="Editabil"/>
  </protectedRanges>
  <mergeCells count="42">
    <mergeCell ref="A4:B4"/>
    <mergeCell ref="C1:J1"/>
    <mergeCell ref="M16:N16"/>
    <mergeCell ref="B18:C18"/>
    <mergeCell ref="E18:F18"/>
    <mergeCell ref="B20:B22"/>
    <mergeCell ref="D20:N20"/>
    <mergeCell ref="D21:N21"/>
    <mergeCell ref="D22:N22"/>
    <mergeCell ref="E24:F24"/>
    <mergeCell ref="K24:N24"/>
    <mergeCell ref="B25:C25"/>
    <mergeCell ref="D25:I25"/>
    <mergeCell ref="K25:N25"/>
    <mergeCell ref="M9:N9"/>
    <mergeCell ref="M10:N10"/>
    <mergeCell ref="A11:N11"/>
    <mergeCell ref="A14:N14"/>
    <mergeCell ref="F15:I15"/>
    <mergeCell ref="M15:N15"/>
    <mergeCell ref="A12:C13"/>
    <mergeCell ref="E12:E13"/>
    <mergeCell ref="K12:K13"/>
    <mergeCell ref="L12:L13"/>
    <mergeCell ref="C4:J4"/>
    <mergeCell ref="C5:G5"/>
    <mergeCell ref="L5:M5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C3:G3"/>
    <mergeCell ref="L3:M3"/>
    <mergeCell ref="L1:M1"/>
    <mergeCell ref="B2:C2"/>
    <mergeCell ref="D2:H2"/>
    <mergeCell ref="L2:M2"/>
  </mergeCells>
  <conditionalFormatting sqref="D5:D10 D12:D25 D2:D3 C1">
    <cfRule type="cellIs" dxfId="2" priority="1" operator="equal">
      <formula>"DS"</formula>
    </cfRule>
    <cfRule type="cellIs" dxfId="1" priority="2" operator="equal">
      <formula>"DA"</formula>
    </cfRule>
    <cfRule type="cellIs" dxfId="0" priority="3" operator="equal">
      <formula>"DC"</formula>
    </cfRule>
  </conditionalFormatting>
  <printOptions horizontalCentered="1" verticalCentered="1"/>
  <pageMargins left="0.15748031496062992" right="0.17" top="0.55118110236220474" bottom="0.15748031496062992" header="0.31496062992125984" footer="0.15748031496062992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Sem_I</vt:lpstr>
      <vt:lpstr>Sem_II</vt:lpstr>
      <vt:lpstr>Sem_III</vt:lpstr>
      <vt:lpstr>Sem_IV</vt:lpstr>
      <vt:lpstr>Sem_I!Zona_de_imprimat</vt:lpstr>
      <vt:lpstr>Sem_II!Zona_de_imprimat</vt:lpstr>
      <vt:lpstr>Sem_III!Zona_de_imprimat</vt:lpstr>
      <vt:lpstr>Sem_IV!Zona_de_imprimat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2024-09-25T05:57:50Z</cp:lastPrinted>
  <dcterms:created xsi:type="dcterms:W3CDTF">2015-06-05T18:19:34Z</dcterms:created>
  <dcterms:modified xsi:type="dcterms:W3CDTF">2024-09-25T05:57:54Z</dcterms:modified>
  <cp:category/>
  <cp:contentStatus/>
</cp:coreProperties>
</file>