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14CA6C7B-684E-4305-93A7-3F9FDD25187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Sem_I!$A$1:$N$30</definedName>
    <definedName name="_xlnm.Print_Area" localSheetId="1">Sem_II!$A$1:$N$29</definedName>
    <definedName name="_xlnm.Print_Area" localSheetId="2">Sem_III!$A$1:$N$30</definedName>
    <definedName name="_xlnm.Print_Area" localSheetId="3">Sem_IV!$A$1:$N$25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26" l="1"/>
  <c r="D25" i="26"/>
  <c r="B25" i="26"/>
  <c r="D22" i="26"/>
  <c r="C22" i="26"/>
  <c r="C21" i="26"/>
  <c r="D20" i="26"/>
  <c r="C20" i="26"/>
  <c r="K16" i="26"/>
  <c r="L16" i="26" s="1"/>
  <c r="L15" i="26"/>
  <c r="K15" i="26"/>
  <c r="N13" i="26"/>
  <c r="M13" i="26"/>
  <c r="I13" i="26"/>
  <c r="H13" i="26"/>
  <c r="G13" i="26"/>
  <c r="F13" i="26"/>
  <c r="I12" i="26"/>
  <c r="H12" i="26"/>
  <c r="G12" i="26"/>
  <c r="F12" i="26"/>
  <c r="E12" i="26"/>
  <c r="K10" i="26"/>
  <c r="L10" i="26" s="1"/>
  <c r="K9" i="26"/>
  <c r="K12" i="26" s="1"/>
  <c r="K4" i="26"/>
  <c r="C4" i="26"/>
  <c r="K3" i="26"/>
  <c r="C3" i="26"/>
  <c r="L2" i="26"/>
  <c r="K2" i="26"/>
  <c r="K29" i="25"/>
  <c r="D29" i="25"/>
  <c r="B29" i="25"/>
  <c r="D26" i="25"/>
  <c r="C26" i="25"/>
  <c r="D25" i="25"/>
  <c r="C25" i="25"/>
  <c r="D24" i="25"/>
  <c r="C24" i="25"/>
  <c r="K22" i="25"/>
  <c r="L22" i="25" s="1"/>
  <c r="L21" i="25"/>
  <c r="K21" i="25"/>
  <c r="N19" i="25"/>
  <c r="M19" i="25"/>
  <c r="I19" i="25"/>
  <c r="H19" i="25"/>
  <c r="G19" i="25"/>
  <c r="F19" i="25"/>
  <c r="I18" i="25"/>
  <c r="H18" i="25"/>
  <c r="G18" i="25"/>
  <c r="F18" i="25"/>
  <c r="E18" i="25"/>
  <c r="K15" i="25"/>
  <c r="L15" i="25" s="1"/>
  <c r="K13" i="25"/>
  <c r="L13" i="25" s="1"/>
  <c r="K12" i="25"/>
  <c r="L12" i="25" s="1"/>
  <c r="K11" i="25"/>
  <c r="L11" i="25" s="1"/>
  <c r="K10" i="25"/>
  <c r="L10" i="25" s="1"/>
  <c r="K9" i="25"/>
  <c r="K4" i="25"/>
  <c r="C4" i="25"/>
  <c r="K3" i="25"/>
  <c r="C3" i="25"/>
  <c r="K2" i="25"/>
  <c r="K18" i="25" l="1"/>
  <c r="L9" i="26"/>
  <c r="L12" i="26" s="1"/>
  <c r="L9" i="25"/>
  <c r="L18" i="25" s="1"/>
  <c r="D25" i="14" l="1"/>
  <c r="I20" i="14"/>
  <c r="H20" i="14"/>
  <c r="G20" i="14"/>
  <c r="F20" i="14"/>
  <c r="I19" i="14"/>
  <c r="H19" i="14"/>
  <c r="G19" i="14"/>
  <c r="E19" i="14"/>
  <c r="F19" i="14"/>
  <c r="K16" i="14" l="1"/>
  <c r="L16" i="14" s="1"/>
  <c r="D25" i="24" l="1"/>
  <c r="D24" i="24"/>
  <c r="D23" i="24"/>
  <c r="K21" i="24"/>
  <c r="L21" i="24" s="1"/>
  <c r="K20" i="24"/>
  <c r="L20" i="24" s="1"/>
  <c r="K14" i="24"/>
  <c r="K12" i="24"/>
  <c r="L12" i="24" s="1"/>
  <c r="K11" i="24"/>
  <c r="K10" i="24"/>
  <c r="K9" i="24"/>
  <c r="K13" i="14"/>
  <c r="K9" i="14"/>
  <c r="K10" i="14"/>
  <c r="L10" i="14" s="1"/>
  <c r="K11" i="14"/>
  <c r="L11" i="14" s="1"/>
  <c r="D26" i="14"/>
  <c r="D24" i="14"/>
  <c r="K22" i="14"/>
  <c r="L22" i="14" s="1"/>
  <c r="K19" i="14" l="1"/>
  <c r="C25" i="24"/>
  <c r="K28" i="24"/>
  <c r="D28" i="24"/>
  <c r="B28" i="24"/>
  <c r="C24" i="24"/>
  <c r="C23" i="24"/>
  <c r="C4" i="24"/>
  <c r="L3" i="24"/>
  <c r="K4" i="24"/>
  <c r="K3" i="24"/>
  <c r="K2" i="24"/>
  <c r="C3" i="24"/>
  <c r="L2" i="24"/>
  <c r="N18" i="24"/>
  <c r="M18" i="24"/>
  <c r="I18" i="24"/>
  <c r="H18" i="24"/>
  <c r="G18" i="24"/>
  <c r="F18" i="24"/>
  <c r="I17" i="24"/>
  <c r="H17" i="24"/>
  <c r="G17" i="24"/>
  <c r="F17" i="24"/>
  <c r="E17" i="24"/>
  <c r="L14" i="24"/>
  <c r="L11" i="24"/>
  <c r="L10" i="24"/>
  <c r="L9" i="24"/>
  <c r="L17" i="24" l="1"/>
  <c r="K17" i="24"/>
  <c r="N20" i="14"/>
  <c r="M20" i="14"/>
  <c r="L13" i="14"/>
  <c r="L9" i="14" l="1"/>
  <c r="L19" i="14" s="1"/>
</calcChain>
</file>

<file path=xl/sharedStrings.xml><?xml version="1.0" encoding="utf-8"?>
<sst xmlns="http://schemas.openxmlformats.org/spreadsheetml/2006/main" count="259" uniqueCount="119">
  <si>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</si>
  <si>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</si>
  <si>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</si>
  <si>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</si>
  <si>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</si>
  <si>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</si>
  <si>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</si>
  <si>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</si>
  <si>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</si>
  <si>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</si>
  <si>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</si>
  <si>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</si>
  <si>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</si>
  <si>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</si>
  <si>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</si>
  <si>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</si>
  <si>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</si>
  <si>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</si>
  <si>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</si>
  <si>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</si>
  <si>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</si>
  <si>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</si>
  <si>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</si>
  <si>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</si>
  <si>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</si>
  <si>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</si>
  <si>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</si>
  <si>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</si>
  <si>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</si>
  <si>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</si>
  <si>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</si>
  <si>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</si>
  <si>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</si>
  <si>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</si>
  <si>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</si>
  <si>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</si>
  <si>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</si>
  <si>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</si>
  <si>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</si>
  <si>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</si>
  <si>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</si>
  <si>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</si>
  <si>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</si>
  <si>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</si>
  <si>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</si>
  <si>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</si>
  <si>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</si>
  <si>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2024 - 2025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</si>
  <si>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</si>
  <si>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</si>
  <si>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</si>
  <si>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</si>
  <si>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</si>
  <si>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</si>
  <si>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</si>
  <si>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</si>
  <si>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</si>
  <si>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10.C.09.L.001</t>
  </si>
  <si>
    <t>10.D.10.A.001</t>
  </si>
  <si>
    <t>10.D.10.A.002</t>
  </si>
  <si>
    <t>10.C.10.L.001</t>
  </si>
  <si>
    <t>10.C.10.L.002</t>
  </si>
  <si>
    <t>10.S.11.O.004</t>
  </si>
  <si>
    <t>Etică și integritate academică</t>
  </si>
  <si>
    <t>10.S.12.O.001</t>
  </si>
  <si>
    <t>10.C.12.L.001</t>
  </si>
  <si>
    <t>10.C.12.L.002</t>
  </si>
  <si>
    <t>10 ECTS</t>
  </si>
  <si>
    <t>10.F.09.O.001</t>
  </si>
  <si>
    <t>10.D.11.O.001</t>
  </si>
  <si>
    <t>10.D.11.O.003</t>
  </si>
  <si>
    <t>Ingineria materialelor</t>
  </si>
  <si>
    <t>Vasile Dănuț COJOCARU</t>
  </si>
  <si>
    <t>Sisteme informatice și transformare digitală în procesarea materialelor</t>
  </si>
  <si>
    <t xml:space="preserve">Modelarea matematică a proceselor tehnologice </t>
  </si>
  <si>
    <t>10.S.09.O.002</t>
  </si>
  <si>
    <t>Tehnologii avansate de procesare a materialelor</t>
  </si>
  <si>
    <t>10.S.09.O.003</t>
  </si>
  <si>
    <t>10.F.09.A.001</t>
  </si>
  <si>
    <t>Metoda elementului finit</t>
  </si>
  <si>
    <t>10.F.09.A.002</t>
  </si>
  <si>
    <t>Controlul calității și îmbunătățirea proceselor</t>
  </si>
  <si>
    <t>10.F.09.A.003</t>
  </si>
  <si>
    <t>Inovație și managementul proiectelor</t>
  </si>
  <si>
    <t>10.D.09.A.004</t>
  </si>
  <si>
    <t>Sisteme CAD/CAM/CAE</t>
  </si>
  <si>
    <t>10.D.09.A.005</t>
  </si>
  <si>
    <t>Sisteme de colectare, analiză și management al datelor în procesarea materialelor</t>
  </si>
  <si>
    <t>10.D.09.A.006</t>
  </si>
  <si>
    <t>Sisteme de monitorizare a calității mediului în sectoarele de procesare</t>
  </si>
  <si>
    <t>10.F.10.O.001</t>
  </si>
  <si>
    <t>Prototipare și design de produs</t>
  </si>
  <si>
    <t>10.S.10.O.002</t>
  </si>
  <si>
    <t>Simularea și optimizarea tehnologiilor de procesare a materialelor</t>
  </si>
  <si>
    <t>10.S.10.O.003</t>
  </si>
  <si>
    <t>Procedee moderne de fabricație, testare și caracterizare a materialelor</t>
  </si>
  <si>
    <t>10.S.10.O.004</t>
  </si>
  <si>
    <t>Bazele ingineriei de reconstrucție</t>
  </si>
  <si>
    <t>Elemente de robotică în sistemele de procesare a materialelor</t>
  </si>
  <si>
    <t>10.D.10.A.003</t>
  </si>
  <si>
    <t>Managementul lanțului de aprovizionare și al proceselor de producție</t>
  </si>
  <si>
    <t>Sisteme inteligente AI/ML în procesarea materialelor</t>
  </si>
  <si>
    <t>10.S.11.O.002</t>
  </si>
  <si>
    <t>Tehnologii de fabricație aditivă</t>
  </si>
  <si>
    <t>Tehnologii și sisteme IIoT în procesarea materialelor</t>
  </si>
  <si>
    <t>Caracterizarea materialelor prin simularea pe calculator a proceselor de producție</t>
  </si>
  <si>
    <t>10.D.11.A.001</t>
  </si>
  <si>
    <t>Sisteme informatice pentru analiza și reconstrucția microstructurii materialelor</t>
  </si>
  <si>
    <t>10.D.11.A.002</t>
  </si>
  <si>
    <t>Elemente de securitate cibernetică și protecție a datelor</t>
  </si>
  <si>
    <t>10.D.11.A.003</t>
  </si>
  <si>
    <t>Economia circulară și industria 4.0</t>
  </si>
  <si>
    <t>Practică de cercetare I</t>
  </si>
  <si>
    <t>Practică de cercetare II</t>
  </si>
  <si>
    <t>Practică de cercetare III</t>
  </si>
  <si>
    <t>10.S.11.O.005</t>
  </si>
  <si>
    <t>10.C.11.L.003</t>
  </si>
  <si>
    <t>10.C.11.L.004</t>
  </si>
  <si>
    <t>10.C.12.O.002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</si>
</sst>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4" fillId="0" borderId="0" xfId="0" applyNumberFormat="1" applyFont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6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0" fillId="0" borderId="5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15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299945</xdr:colOff>
      <xdr:row>0</xdr:row>
      <xdr:rowOff>0</xdr:rowOff>
    </xdr:from>
    <xdr:to>
      <xdr:col>1</xdr:col>
      <xdr:colOff>751355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299945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156882</xdr:colOff>
      <xdr:row>0</xdr:row>
      <xdr:rowOff>0</xdr:rowOff>
    </xdr:from>
    <xdr:to>
      <xdr:col>13</xdr:col>
      <xdr:colOff>167946</xdr:colOff>
      <xdr:row>0</xdr:row>
      <xdr:rowOff>701981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3970" y="0"/>
          <a:ext cx="705829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108744</xdr:colOff>
      <xdr:row>0</xdr:row>
      <xdr:rowOff>15875</xdr:rowOff>
    </xdr:from>
    <xdr:to>
      <xdr:col>1</xdr:col>
      <xdr:colOff>873919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418307" y="15875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42176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1</xdr:col>
      <xdr:colOff>790575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B7BC86D-60F3-4A79-8D0C-7462F47E16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34963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2716</xdr:colOff>
      <xdr:row>0</xdr:row>
      <xdr:rowOff>0</xdr:rowOff>
    </xdr:from>
    <xdr:to>
      <xdr:col>12</xdr:col>
      <xdr:colOff>305525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6E27259C-842A-4245-8622-AA7AC439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341" y="0"/>
          <a:ext cx="710002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61119</xdr:colOff>
      <xdr:row>0</xdr:row>
      <xdr:rowOff>0</xdr:rowOff>
    </xdr:from>
    <xdr:to>
      <xdr:col>1</xdr:col>
      <xdr:colOff>826294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74116F-CD01-4EF7-943B-0BA0F1754E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70682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344370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73CF2DC7-D9F8-4665-B620-6B2E992B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SITDPM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_SITD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Ingineria materialelor</v>
          </cell>
          <cell r="K3" t="str">
            <v>Anul de studii:</v>
          </cell>
        </row>
        <row r="4">
          <cell r="C4" t="str">
            <v>Sisteme informatice și transformare digitală în procesarea materialelor</v>
          </cell>
          <cell r="K4" t="str">
            <v>Semestrul:</v>
          </cell>
        </row>
        <row r="24">
          <cell r="C24" t="str">
            <v>Discipline Obligatorii:</v>
          </cell>
        </row>
        <row r="25">
          <cell r="C25" t="str">
            <v>Discipline Opționale:</v>
          </cell>
        </row>
        <row r="26">
          <cell r="C26" t="str">
            <v>Discipline Facultative:</v>
          </cell>
        </row>
        <row r="29">
          <cell r="B29" t="str">
            <v>Mihnea-Cosmin COSTOIU</v>
          </cell>
          <cell r="D29" t="str">
            <v>Radu ȘTEFĂNOIU</v>
          </cell>
          <cell r="K29" t="str">
            <v>Vasile Dănuț COJOCARU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U31"/>
  <sheetViews>
    <sheetView zoomScale="85" zoomScaleNormal="85" zoomScaleSheetLayoutView="85" workbookViewId="0">
      <selection activeCell="C15" sqref="C15"/>
    </sheetView>
  </sheetViews>
  <sheetFormatPr defaultRowHeight="15" x14ac:dyDescent="0.25"/>
  <cols>
    <col min="1" max="1" width="4.7109375" style="5" customWidth="1"/>
    <col min="2" max="2" width="12.42578125" customWidth="1"/>
    <col min="3" max="3" width="86.42578125" customWidth="1"/>
    <col min="4" max="4" width="10.42578125" customWidth="1"/>
    <col min="5" max="5" width="4.7109375" customWidth="1"/>
    <col min="6" max="10" width="3.5703125" customWidth="1"/>
    <col min="11" max="11" width="9" customWidth="1"/>
    <col min="12" max="12" width="5.710937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62" t="s">
        <v>0</v>
      </c>
      <c r="D1" s="162"/>
      <c r="E1" s="162"/>
      <c r="F1" s="162"/>
      <c r="G1" s="162"/>
      <c r="H1" s="162"/>
      <c r="I1" s="162"/>
      <c r="J1" s="162"/>
      <c r="K1" s="4"/>
      <c r="L1" s="161"/>
      <c r="M1" s="161"/>
      <c r="Q1" s="74"/>
      <c r="R1" s="74"/>
      <c r="S1" s="74"/>
      <c r="T1" s="74"/>
      <c r="U1" s="74"/>
    </row>
    <row r="2" spans="1:21" ht="15" customHeight="1" x14ac:dyDescent="0.25">
      <c r="B2" s="113"/>
      <c r="C2" s="113"/>
      <c r="D2" s="110"/>
      <c r="E2" s="110"/>
      <c r="F2" s="110"/>
      <c r="G2" s="110"/>
      <c r="H2" s="110"/>
      <c r="K2" s="7" t="s">
        <v>1</v>
      </c>
      <c r="L2" s="110" t="s">
        <v>47</v>
      </c>
      <c r="M2" s="110"/>
      <c r="N2" s="110"/>
      <c r="Q2" s="75"/>
      <c r="R2" s="75"/>
      <c r="S2" s="75"/>
      <c r="T2" s="75"/>
      <c r="U2" s="75"/>
    </row>
    <row r="3" spans="1:21" x14ac:dyDescent="0.25">
      <c r="B3" s="6" t="s">
        <v>2</v>
      </c>
      <c r="C3" s="113" t="s">
        <v>71</v>
      </c>
      <c r="D3" s="113"/>
      <c r="E3" s="113"/>
      <c r="F3" s="113"/>
      <c r="G3" s="113"/>
      <c r="K3" s="7" t="s">
        <v>3</v>
      </c>
      <c r="L3" s="113" t="s">
        <v>4</v>
      </c>
      <c r="M3" s="113"/>
      <c r="Q3" s="75"/>
      <c r="R3" s="75"/>
      <c r="S3" s="75"/>
      <c r="T3" s="75"/>
      <c r="U3" s="75"/>
    </row>
    <row r="4" spans="1:21" x14ac:dyDescent="0.25">
      <c r="A4" s="110" t="s">
        <v>5</v>
      </c>
      <c r="B4" s="110"/>
      <c r="C4" s="113" t="s">
        <v>73</v>
      </c>
      <c r="D4" s="113"/>
      <c r="E4" s="113"/>
      <c r="F4" s="113"/>
      <c r="G4" s="113"/>
      <c r="K4" s="7" t="s">
        <v>6</v>
      </c>
      <c r="L4" s="113" t="s">
        <v>4</v>
      </c>
      <c r="M4" s="113"/>
      <c r="Q4" s="75"/>
      <c r="R4" s="75"/>
      <c r="S4" s="75"/>
      <c r="T4" s="75"/>
      <c r="U4" s="75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5"/>
      <c r="R5" s="75"/>
      <c r="S5" s="75"/>
      <c r="T5" s="75"/>
      <c r="U5" s="75"/>
    </row>
    <row r="6" spans="1:21" s="1" customFormat="1" ht="20.100000000000001" customHeight="1" x14ac:dyDescent="0.25">
      <c r="A6" s="170" t="s">
        <v>7</v>
      </c>
      <c r="B6" s="166" t="s">
        <v>8</v>
      </c>
      <c r="C6" s="166" t="s">
        <v>9</v>
      </c>
      <c r="D6" s="166" t="s">
        <v>10</v>
      </c>
      <c r="E6" s="168" t="s">
        <v>11</v>
      </c>
      <c r="F6" s="158" t="s">
        <v>12</v>
      </c>
      <c r="G6" s="159"/>
      <c r="H6" s="159"/>
      <c r="I6" s="159"/>
      <c r="J6" s="160"/>
      <c r="K6" s="166" t="s">
        <v>13</v>
      </c>
      <c r="L6" s="166"/>
      <c r="M6" s="166" t="s">
        <v>14</v>
      </c>
      <c r="N6" s="172"/>
      <c r="Q6" s="75"/>
      <c r="R6" s="75"/>
      <c r="S6" s="75"/>
      <c r="T6" s="75"/>
      <c r="U6" s="75"/>
    </row>
    <row r="7" spans="1:21" ht="30.75" thickBot="1" x14ac:dyDescent="0.3">
      <c r="A7" s="171"/>
      <c r="B7" s="167"/>
      <c r="C7" s="167"/>
      <c r="D7" s="167"/>
      <c r="E7" s="169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4" t="s">
        <v>20</v>
      </c>
      <c r="L7" s="104" t="s">
        <v>21</v>
      </c>
      <c r="M7" s="167"/>
      <c r="N7" s="173"/>
      <c r="Q7" s="75"/>
      <c r="R7" s="75"/>
      <c r="S7" s="75"/>
      <c r="T7" s="75"/>
      <c r="U7" s="75"/>
    </row>
    <row r="8" spans="1:21" ht="15.75" thickBot="1" x14ac:dyDescent="0.3">
      <c r="A8" s="163" t="s">
        <v>22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5"/>
      <c r="Q8" s="75"/>
      <c r="R8" s="75"/>
      <c r="S8" s="75"/>
      <c r="T8" s="75"/>
      <c r="U8" s="75"/>
    </row>
    <row r="9" spans="1:21" ht="20.100000000000001" customHeight="1" x14ac:dyDescent="0.25">
      <c r="A9" s="45">
        <v>1</v>
      </c>
      <c r="B9" s="19" t="s">
        <v>68</v>
      </c>
      <c r="C9" s="56" t="s">
        <v>74</v>
      </c>
      <c r="D9" s="25" t="s">
        <v>27</v>
      </c>
      <c r="E9" s="25">
        <v>5</v>
      </c>
      <c r="F9" s="26">
        <v>2</v>
      </c>
      <c r="G9" s="19">
        <v>1</v>
      </c>
      <c r="H9" s="19"/>
      <c r="I9" s="19">
        <v>1</v>
      </c>
      <c r="J9" s="19"/>
      <c r="K9" s="19">
        <f t="shared" ref="K9:K11" si="0">SUM(F9:J9)*14</f>
        <v>56</v>
      </c>
      <c r="L9" s="19">
        <f t="shared" ref="L9:L11" si="1">E9*25-K9</f>
        <v>69</v>
      </c>
      <c r="M9" s="140" t="s">
        <v>24</v>
      </c>
      <c r="N9" s="141"/>
      <c r="Q9" s="75"/>
      <c r="R9" s="75"/>
      <c r="S9" s="75"/>
      <c r="T9" s="75"/>
      <c r="U9" s="75"/>
    </row>
    <row r="10" spans="1:21" ht="20.100000000000001" customHeight="1" x14ac:dyDescent="0.25">
      <c r="A10" s="43">
        <v>2</v>
      </c>
      <c r="B10" s="20" t="s">
        <v>75</v>
      </c>
      <c r="C10" s="57" t="s">
        <v>76</v>
      </c>
      <c r="D10" s="21" t="s">
        <v>23</v>
      </c>
      <c r="E10" s="21">
        <v>5</v>
      </c>
      <c r="F10" s="23">
        <v>2</v>
      </c>
      <c r="G10" s="20"/>
      <c r="H10" s="20">
        <v>2</v>
      </c>
      <c r="I10" s="20"/>
      <c r="J10" s="20"/>
      <c r="K10" s="20">
        <f t="shared" si="0"/>
        <v>56</v>
      </c>
      <c r="L10" s="20">
        <f t="shared" si="1"/>
        <v>69</v>
      </c>
      <c r="M10" s="138" t="s">
        <v>24</v>
      </c>
      <c r="N10" s="139"/>
      <c r="Q10" s="75"/>
      <c r="R10" s="75"/>
      <c r="S10" s="75"/>
      <c r="T10" s="75"/>
      <c r="U10" s="75"/>
    </row>
    <row r="11" spans="1:21" ht="20.100000000000001" customHeight="1" thickBot="1" x14ac:dyDescent="0.3">
      <c r="A11" s="96">
        <v>3</v>
      </c>
      <c r="B11" s="55" t="s">
        <v>77</v>
      </c>
      <c r="C11" s="72" t="s">
        <v>112</v>
      </c>
      <c r="D11" s="69" t="s">
        <v>27</v>
      </c>
      <c r="E11" s="69">
        <v>10</v>
      </c>
      <c r="F11" s="97"/>
      <c r="G11" s="55"/>
      <c r="H11" s="55"/>
      <c r="I11" s="55"/>
      <c r="J11" s="55">
        <v>12</v>
      </c>
      <c r="K11" s="55">
        <f t="shared" si="0"/>
        <v>168</v>
      </c>
      <c r="L11" s="55">
        <f t="shared" si="1"/>
        <v>82</v>
      </c>
      <c r="M11" s="136" t="s">
        <v>25</v>
      </c>
      <c r="N11" s="137"/>
      <c r="Q11" s="75"/>
      <c r="R11" s="75"/>
      <c r="S11" s="75"/>
      <c r="T11" s="75"/>
      <c r="U11" s="84"/>
    </row>
    <row r="12" spans="1:21" ht="20.100000000000001" customHeight="1" thickBot="1" x14ac:dyDescent="0.3">
      <c r="A12" s="150" t="s">
        <v>28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Q12" s="75"/>
      <c r="R12" s="75"/>
      <c r="S12" s="75"/>
      <c r="T12" s="75"/>
      <c r="U12" s="84"/>
    </row>
    <row r="13" spans="1:21" ht="20.100000000000001" customHeight="1" x14ac:dyDescent="0.25">
      <c r="A13" s="46">
        <v>4</v>
      </c>
      <c r="B13" s="19" t="s">
        <v>78</v>
      </c>
      <c r="C13" s="56" t="s">
        <v>79</v>
      </c>
      <c r="D13" s="147" t="s">
        <v>27</v>
      </c>
      <c r="E13" s="147">
        <v>5</v>
      </c>
      <c r="F13" s="153">
        <v>2</v>
      </c>
      <c r="G13" s="156"/>
      <c r="H13" s="156"/>
      <c r="I13" s="156">
        <v>1</v>
      </c>
      <c r="J13" s="156"/>
      <c r="K13" s="140">
        <f>SUM(F13:J13)*14</f>
        <v>42</v>
      </c>
      <c r="L13" s="140">
        <f>E13*25-K13</f>
        <v>83</v>
      </c>
      <c r="M13" s="140" t="s">
        <v>24</v>
      </c>
      <c r="N13" s="141"/>
      <c r="Q13" s="75"/>
      <c r="R13" s="75"/>
      <c r="S13" s="75"/>
      <c r="T13" s="84"/>
      <c r="U13" s="75"/>
    </row>
    <row r="14" spans="1:21" ht="20.100000000000001" customHeight="1" x14ac:dyDescent="0.25">
      <c r="A14" s="98">
        <v>5</v>
      </c>
      <c r="B14" s="87" t="s">
        <v>80</v>
      </c>
      <c r="C14" s="106" t="s">
        <v>81</v>
      </c>
      <c r="D14" s="148"/>
      <c r="E14" s="148"/>
      <c r="F14" s="154"/>
      <c r="G14" s="142"/>
      <c r="H14" s="142"/>
      <c r="I14" s="142"/>
      <c r="J14" s="142"/>
      <c r="K14" s="142"/>
      <c r="L14" s="142"/>
      <c r="M14" s="142"/>
      <c r="N14" s="143"/>
      <c r="Q14" s="75"/>
      <c r="R14" s="75"/>
      <c r="S14" s="75"/>
      <c r="T14" s="84"/>
      <c r="U14" s="75"/>
    </row>
    <row r="15" spans="1:21" ht="20.100000000000001" customHeight="1" x14ac:dyDescent="0.25">
      <c r="A15" s="47">
        <v>6</v>
      </c>
      <c r="B15" s="20" t="s">
        <v>82</v>
      </c>
      <c r="C15" s="57" t="s">
        <v>83</v>
      </c>
      <c r="D15" s="149"/>
      <c r="E15" s="149"/>
      <c r="F15" s="155"/>
      <c r="G15" s="157"/>
      <c r="H15" s="157"/>
      <c r="I15" s="157"/>
      <c r="J15" s="157"/>
      <c r="K15" s="144"/>
      <c r="L15" s="144"/>
      <c r="M15" s="144"/>
      <c r="N15" s="145"/>
      <c r="Q15" s="75"/>
      <c r="R15" s="75"/>
      <c r="S15" s="75"/>
      <c r="T15" s="84"/>
      <c r="U15" s="75"/>
    </row>
    <row r="16" spans="1:21" ht="20.100000000000001" customHeight="1" x14ac:dyDescent="0.25">
      <c r="A16" s="95">
        <v>7</v>
      </c>
      <c r="B16" s="88" t="s">
        <v>84</v>
      </c>
      <c r="C16" s="89" t="s">
        <v>85</v>
      </c>
      <c r="D16" s="148" t="s">
        <v>23</v>
      </c>
      <c r="E16" s="148">
        <v>5</v>
      </c>
      <c r="F16" s="154">
        <v>2</v>
      </c>
      <c r="G16" s="142"/>
      <c r="H16" s="142">
        <v>1</v>
      </c>
      <c r="I16" s="142"/>
      <c r="J16" s="142"/>
      <c r="K16" s="157">
        <f>SUM(F16:J16)*14</f>
        <v>42</v>
      </c>
      <c r="L16" s="157">
        <f>E16*25-K16</f>
        <v>83</v>
      </c>
      <c r="M16" s="157" t="s">
        <v>25</v>
      </c>
      <c r="N16" s="178"/>
      <c r="Q16" s="75"/>
      <c r="R16" s="75"/>
      <c r="S16" s="75"/>
      <c r="T16" s="75"/>
      <c r="U16" s="75"/>
    </row>
    <row r="17" spans="1:21" ht="20.100000000000001" customHeight="1" x14ac:dyDescent="0.25">
      <c r="A17" s="98">
        <v>8</v>
      </c>
      <c r="B17" s="87" t="s">
        <v>86</v>
      </c>
      <c r="C17" s="106" t="s">
        <v>87</v>
      </c>
      <c r="D17" s="148"/>
      <c r="E17" s="148"/>
      <c r="F17" s="154"/>
      <c r="G17" s="142"/>
      <c r="H17" s="142"/>
      <c r="I17" s="142"/>
      <c r="J17" s="142"/>
      <c r="K17" s="142"/>
      <c r="L17" s="142"/>
      <c r="M17" s="142"/>
      <c r="N17" s="143"/>
      <c r="Q17" s="75"/>
      <c r="R17" s="75"/>
      <c r="S17" s="75"/>
      <c r="T17" s="75"/>
      <c r="U17" s="75"/>
    </row>
    <row r="18" spans="1:21" ht="20.100000000000001" customHeight="1" thickBot="1" x14ac:dyDescent="0.3">
      <c r="A18" s="48">
        <v>9</v>
      </c>
      <c r="B18" s="17" t="s">
        <v>88</v>
      </c>
      <c r="C18" s="58" t="s">
        <v>89</v>
      </c>
      <c r="D18" s="174"/>
      <c r="E18" s="174"/>
      <c r="F18" s="175"/>
      <c r="G18" s="176"/>
      <c r="H18" s="176"/>
      <c r="I18" s="176"/>
      <c r="J18" s="176"/>
      <c r="K18" s="177"/>
      <c r="L18" s="177"/>
      <c r="M18" s="177"/>
      <c r="N18" s="179"/>
      <c r="Q18" s="75"/>
      <c r="R18" s="75"/>
      <c r="S18" s="75"/>
      <c r="T18" s="75"/>
      <c r="U18" s="75"/>
    </row>
    <row r="19" spans="1:21" x14ac:dyDescent="0.25">
      <c r="A19" s="109" t="s">
        <v>29</v>
      </c>
      <c r="B19" s="110"/>
      <c r="C19" s="110"/>
      <c r="D19" s="59" t="s">
        <v>30</v>
      </c>
      <c r="E19" s="131">
        <f>SUM(E9:E18)</f>
        <v>30</v>
      </c>
      <c r="F19" s="53">
        <f>SUM(F9:F18)</f>
        <v>8</v>
      </c>
      <c r="G19" s="53">
        <f>SUM(G9:G18)</f>
        <v>1</v>
      </c>
      <c r="H19" s="53">
        <f>SUM(H9:H18)</f>
        <v>3</v>
      </c>
      <c r="I19" s="53">
        <f>SUM(I9:I18)</f>
        <v>2</v>
      </c>
      <c r="J19" s="53"/>
      <c r="K19" s="132">
        <f>SUM(K9:K18)</f>
        <v>364</v>
      </c>
      <c r="L19" s="132">
        <f>SUM(L9:L18)</f>
        <v>386</v>
      </c>
      <c r="M19" s="53" t="s">
        <v>31</v>
      </c>
      <c r="N19" s="54" t="s">
        <v>32</v>
      </c>
      <c r="Q19" s="75"/>
      <c r="R19" s="75"/>
      <c r="S19" s="75"/>
      <c r="T19" s="75"/>
      <c r="U19" s="75"/>
    </row>
    <row r="20" spans="1:21" ht="15.75" thickBot="1" x14ac:dyDescent="0.3">
      <c r="A20" s="111"/>
      <c r="B20" s="112"/>
      <c r="C20" s="112"/>
      <c r="D20" s="15" t="s">
        <v>33</v>
      </c>
      <c r="E20" s="125"/>
      <c r="F20" s="16">
        <f>COUNT(F9:F18)</f>
        <v>4</v>
      </c>
      <c r="G20" s="16">
        <f>COUNT(G9:G18)</f>
        <v>1</v>
      </c>
      <c r="H20" s="16">
        <f>COUNT(H9:H18)</f>
        <v>2</v>
      </c>
      <c r="I20" s="16">
        <f>COUNT(I9:I18)</f>
        <v>2</v>
      </c>
      <c r="J20" s="16"/>
      <c r="K20" s="126"/>
      <c r="L20" s="126"/>
      <c r="M20" s="17">
        <f>COUNTIF(M1:M19,"=E")</f>
        <v>3</v>
      </c>
      <c r="N20" s="18">
        <f>COUNTIF(M1:M19,"=V")</f>
        <v>2</v>
      </c>
      <c r="Q20" s="75"/>
      <c r="R20" s="75"/>
      <c r="S20" s="75"/>
      <c r="T20" s="75"/>
      <c r="U20" s="75"/>
    </row>
    <row r="21" spans="1:21" ht="15" customHeight="1" thickBot="1" x14ac:dyDescent="0.3">
      <c r="A21" s="128" t="s">
        <v>34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Q21" s="75"/>
      <c r="R21" s="11"/>
      <c r="S21" s="75"/>
      <c r="T21" s="75"/>
      <c r="U21" s="75"/>
    </row>
    <row r="22" spans="1:21" ht="20.100000000000001" customHeight="1" thickBot="1" x14ac:dyDescent="0.3">
      <c r="A22" s="48">
        <v>10</v>
      </c>
      <c r="B22" s="17" t="s">
        <v>57</v>
      </c>
      <c r="C22" s="58" t="s">
        <v>35</v>
      </c>
      <c r="D22" s="60" t="s">
        <v>26</v>
      </c>
      <c r="E22" s="22">
        <v>5</v>
      </c>
      <c r="F22" s="24">
        <v>2</v>
      </c>
      <c r="G22" s="17">
        <v>1</v>
      </c>
      <c r="H22" s="17"/>
      <c r="I22" s="17"/>
      <c r="J22" s="17"/>
      <c r="K22" s="17">
        <f>SUM(F22:I22)*14</f>
        <v>42</v>
      </c>
      <c r="L22" s="17">
        <f>E22*25-K22</f>
        <v>83</v>
      </c>
      <c r="M22" s="114" t="s">
        <v>24</v>
      </c>
      <c r="N22" s="115"/>
      <c r="Q22" s="75"/>
      <c r="R22" s="11"/>
      <c r="S22" s="76"/>
      <c r="T22" s="76"/>
      <c r="U22" s="76"/>
    </row>
    <row r="23" spans="1:21" ht="15.75" customHeight="1" thickBo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Q23" s="29"/>
      <c r="R23" s="11"/>
      <c r="S23" s="28"/>
      <c r="T23" s="28"/>
      <c r="U23" s="28"/>
    </row>
    <row r="24" spans="1:21" ht="15.75" customHeight="1" x14ac:dyDescent="0.25">
      <c r="B24" s="116" t="s">
        <v>36</v>
      </c>
      <c r="C24" s="40" t="s">
        <v>37</v>
      </c>
      <c r="D24" s="119">
        <f>SUM(F9:J11)</f>
        <v>20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1"/>
      <c r="Q24" s="29"/>
      <c r="R24" s="11"/>
      <c r="S24" s="28"/>
      <c r="T24" s="28"/>
      <c r="U24" s="28"/>
    </row>
    <row r="25" spans="1:21" ht="15.75" customHeight="1" x14ac:dyDescent="0.25">
      <c r="B25" s="117"/>
      <c r="C25" s="41" t="s">
        <v>38</v>
      </c>
      <c r="D25" s="122">
        <f>SUM(F13:J18)</f>
        <v>6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Q25" s="29"/>
      <c r="R25" s="11"/>
      <c r="S25" s="28"/>
      <c r="T25" s="28"/>
      <c r="U25" s="28"/>
    </row>
    <row r="26" spans="1:21" ht="15.75" customHeight="1" thickBot="1" x14ac:dyDescent="0.3">
      <c r="B26" s="118"/>
      <c r="C26" s="42" t="s">
        <v>39</v>
      </c>
      <c r="D26" s="125">
        <f>SUM(F22:J22)</f>
        <v>3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7"/>
      <c r="Q26" s="29"/>
      <c r="R26" s="11"/>
      <c r="S26" s="28"/>
      <c r="T26" s="28"/>
      <c r="U26" s="28"/>
    </row>
    <row r="27" spans="1:21" s="33" customFormat="1" ht="15.75" customHeight="1" x14ac:dyDescent="0.2">
      <c r="A27" s="3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Q27" s="37"/>
      <c r="R27" s="38"/>
      <c r="S27" s="39"/>
      <c r="T27" s="39"/>
      <c r="U27" s="39"/>
    </row>
    <row r="28" spans="1:21" ht="18" customHeight="1" x14ac:dyDescent="0.25">
      <c r="B28" s="3" t="s">
        <v>40</v>
      </c>
      <c r="C28" s="8"/>
      <c r="D28" s="1"/>
      <c r="E28" s="110" t="s">
        <v>41</v>
      </c>
      <c r="F28" s="110"/>
      <c r="G28" s="3"/>
      <c r="H28" s="1"/>
      <c r="I28" s="1"/>
      <c r="J28" s="1"/>
      <c r="K28" s="146" t="s">
        <v>42</v>
      </c>
      <c r="L28" s="146"/>
      <c r="M28" s="146"/>
      <c r="N28" s="146"/>
      <c r="Q28" s="12"/>
      <c r="R28" s="11"/>
      <c r="S28" s="135"/>
      <c r="T28" s="135"/>
      <c r="U28" s="135"/>
    </row>
    <row r="29" spans="1:21" ht="15" customHeight="1" x14ac:dyDescent="0.25">
      <c r="B29" s="113" t="s">
        <v>43</v>
      </c>
      <c r="C29" s="113"/>
      <c r="D29" s="134" t="s">
        <v>56</v>
      </c>
      <c r="E29" s="134"/>
      <c r="F29" s="134"/>
      <c r="G29" s="134"/>
      <c r="H29" s="134"/>
      <c r="I29" s="134"/>
      <c r="J29" s="70"/>
      <c r="K29" s="133" t="s">
        <v>72</v>
      </c>
      <c r="L29" s="133"/>
      <c r="M29" s="133"/>
      <c r="N29" s="133"/>
      <c r="Q29" s="12"/>
      <c r="R29" s="11"/>
      <c r="S29" s="12"/>
      <c r="T29" s="12"/>
      <c r="U29" s="12"/>
    </row>
    <row r="30" spans="1:21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0"/>
      <c r="R30" s="11"/>
      <c r="S30" s="12"/>
      <c r="T30" s="12"/>
      <c r="U30" s="12"/>
    </row>
    <row r="31" spans="1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sheetProtection formatCells="0" formatRows="0" insertRows="0" insertHyperlinks="0" deleteRows="0" sort="0" autoFilter="0" pivotTables="0"/>
  <protectedRanges>
    <protectedRange sqref="C3:G4 D2 L1:M2 U11:U12 A11:T11 K29 D29 A22:B22 V11:XFD11 A9:XFD10 A13:XFD18" name="Editabil"/>
  </protectedRanges>
  <mergeCells count="59">
    <mergeCell ref="I16:I18"/>
    <mergeCell ref="J16:J18"/>
    <mergeCell ref="K16:K18"/>
    <mergeCell ref="L16:L18"/>
    <mergeCell ref="M16:N18"/>
    <mergeCell ref="D16:D18"/>
    <mergeCell ref="E16:E18"/>
    <mergeCell ref="F16:F18"/>
    <mergeCell ref="G16:G18"/>
    <mergeCell ref="H16:H18"/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L2:N2"/>
    <mergeCell ref="C1:J1"/>
    <mergeCell ref="M9:N9"/>
    <mergeCell ref="E13:E15"/>
    <mergeCell ref="C3:G3"/>
    <mergeCell ref="L3:M3"/>
    <mergeCell ref="A12:N12"/>
    <mergeCell ref="D13:D15"/>
    <mergeCell ref="F13:F15"/>
    <mergeCell ref="G13:G15"/>
    <mergeCell ref="L13:L15"/>
    <mergeCell ref="H13:H15"/>
    <mergeCell ref="I13:I15"/>
    <mergeCell ref="K13:K15"/>
    <mergeCell ref="F6:J6"/>
    <mergeCell ref="J13:J15"/>
    <mergeCell ref="A4:B4"/>
    <mergeCell ref="S28:U28"/>
    <mergeCell ref="M11:N11"/>
    <mergeCell ref="M10:N10"/>
    <mergeCell ref="M13:N15"/>
    <mergeCell ref="K28:N28"/>
    <mergeCell ref="L19:L20"/>
    <mergeCell ref="A19:C20"/>
    <mergeCell ref="B29:C29"/>
    <mergeCell ref="M22:N22"/>
    <mergeCell ref="B24:B26"/>
    <mergeCell ref="D24:N24"/>
    <mergeCell ref="D25:N25"/>
    <mergeCell ref="D26:N26"/>
    <mergeCell ref="A21:N21"/>
    <mergeCell ref="E19:E20"/>
    <mergeCell ref="K19:K20"/>
    <mergeCell ref="K29:N29"/>
    <mergeCell ref="E28:F28"/>
    <mergeCell ref="D29:I29"/>
  </mergeCells>
  <conditionalFormatting sqref="D19:D30 D2:D14 C1">
    <cfRule type="cellIs" dxfId="14" priority="7" stopIfTrue="1" operator="equal">
      <formula>"DS"</formula>
    </cfRule>
    <cfRule type="cellIs" dxfId="13" priority="11" operator="equal">
      <formula>"DA"</formula>
    </cfRule>
    <cfRule type="cellIs" dxfId="12" priority="13" operator="equal">
      <formula>"DC"</formula>
    </cfRule>
  </conditionalFormatting>
  <conditionalFormatting sqref="D16:D17">
    <cfRule type="cellIs" dxfId="11" priority="1" stopIfTrue="1" operator="equal">
      <formula>"DS"</formula>
    </cfRule>
    <cfRule type="cellIs" dxfId="10" priority="2" operator="equal">
      <formula>"DA"</formula>
    </cfRule>
    <cfRule type="cellIs" dxfId="9" priority="3" operator="equal">
      <formula>"DC"</formula>
    </cfRule>
  </conditionalFormatting>
  <printOptions horizontalCentered="1" verticalCentered="1"/>
  <pageMargins left="0.15748031496062992" right="0.17" top="0.19" bottom="0.19685039370078741" header="0.21" footer="0.15748031496062992"/>
  <pageSetup paperSize="9" scale="89" fitToWidth="0" orientation="landscape" r:id="rId1"/>
  <ignoredErrors>
    <ignoredError sqref="K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29"/>
  <sheetViews>
    <sheetView zoomScale="80" zoomScaleNormal="80" zoomScaleSheetLayoutView="85" workbookViewId="0">
      <selection activeCell="C15" sqref="C15"/>
    </sheetView>
  </sheetViews>
  <sheetFormatPr defaultRowHeight="15" x14ac:dyDescent="0.25"/>
  <cols>
    <col min="1" max="1" width="4.7109375" style="5" customWidth="1"/>
    <col min="2" max="2" width="15.85546875" bestFit="1" customWidth="1"/>
    <col min="3" max="3" width="80.7109375" customWidth="1"/>
    <col min="4" max="4" width="10.28515625" customWidth="1"/>
    <col min="5" max="5" width="3.85546875" customWidth="1"/>
    <col min="6" max="7" width="3.140625" customWidth="1"/>
    <col min="8" max="8" width="2.85546875" customWidth="1"/>
    <col min="9" max="9" width="3.28515625" customWidth="1"/>
    <col min="10" max="10" width="3.85546875" customWidth="1"/>
    <col min="11" max="11" width="9.140625" customWidth="1"/>
    <col min="12" max="12" width="5.5703125" customWidth="1"/>
    <col min="13" max="13" width="4.7109375" style="5" customWidth="1"/>
    <col min="14" max="14" width="4" style="5" customWidth="1"/>
    <col min="21" max="21" width="10.140625" customWidth="1"/>
  </cols>
  <sheetData>
    <row r="1" spans="1:21" ht="57" customHeight="1" x14ac:dyDescent="0.3">
      <c r="B1" s="2"/>
      <c r="C1" s="162" t="s">
        <v>0</v>
      </c>
      <c r="D1" s="162"/>
      <c r="E1" s="162"/>
      <c r="F1" s="162"/>
      <c r="G1" s="162"/>
      <c r="H1" s="162"/>
      <c r="I1" s="162"/>
      <c r="J1" s="162"/>
      <c r="K1" s="4"/>
      <c r="L1" s="161"/>
      <c r="M1" s="161"/>
      <c r="Q1" s="74"/>
      <c r="R1" s="74"/>
      <c r="S1" s="74"/>
      <c r="T1" s="74"/>
      <c r="U1" s="74"/>
    </row>
    <row r="2" spans="1:21" ht="15" customHeight="1" x14ac:dyDescent="0.25">
      <c r="B2" s="113"/>
      <c r="C2" s="113"/>
      <c r="D2" s="110"/>
      <c r="E2" s="110"/>
      <c r="F2" s="110"/>
      <c r="G2" s="110"/>
      <c r="H2" s="110"/>
      <c r="K2" s="7" t="str">
        <f>Sem_I!K2</f>
        <v>Anul universitar:</v>
      </c>
      <c r="L2" s="110" t="str">
        <f>Sem_I!L2</f>
        <v>2024 - 2025</v>
      </c>
      <c r="M2" s="110"/>
      <c r="N2" s="110"/>
      <c r="Q2" s="75"/>
      <c r="R2" s="75"/>
      <c r="S2" s="75"/>
      <c r="T2" s="75"/>
      <c r="U2" s="75"/>
    </row>
    <row r="3" spans="1:21" x14ac:dyDescent="0.25">
      <c r="B3" s="6" t="s">
        <v>2</v>
      </c>
      <c r="C3" s="113" t="str">
        <f>Sem_I!C3</f>
        <v>Ingineria materialelor</v>
      </c>
      <c r="D3" s="113"/>
      <c r="E3" s="113"/>
      <c r="F3" s="113"/>
      <c r="G3" s="113"/>
      <c r="K3" s="7" t="str">
        <f>Sem_I!K3</f>
        <v>Anul de studii:</v>
      </c>
      <c r="L3" s="113" t="str">
        <f>Sem_I!L3</f>
        <v>I</v>
      </c>
      <c r="M3" s="113"/>
      <c r="Q3" s="75"/>
      <c r="R3" s="75"/>
      <c r="S3" s="75"/>
      <c r="T3" s="75"/>
      <c r="U3" s="75"/>
    </row>
    <row r="4" spans="1:21" ht="15" customHeight="1" x14ac:dyDescent="0.25">
      <c r="A4" s="110" t="s">
        <v>5</v>
      </c>
      <c r="B4" s="110"/>
      <c r="C4" s="113" t="str">
        <f>Sem_I!C4</f>
        <v>Sisteme informatice și transformare digitală în procesarea materialelor</v>
      </c>
      <c r="D4" s="113"/>
      <c r="E4" s="113"/>
      <c r="F4" s="113"/>
      <c r="G4" s="113"/>
      <c r="K4" s="7" t="str">
        <f>Sem_I!K4</f>
        <v>Semestrul:</v>
      </c>
      <c r="L4" s="113" t="s">
        <v>44</v>
      </c>
      <c r="M4" s="113"/>
      <c r="Q4" s="75"/>
      <c r="R4" s="75"/>
      <c r="S4" s="75"/>
      <c r="T4" s="75"/>
      <c r="U4" s="75"/>
    </row>
    <row r="5" spans="1:21" s="33" customFormat="1" ht="12" customHeight="1" thickBot="1" x14ac:dyDescent="0.25">
      <c r="A5" s="30"/>
      <c r="B5" s="31"/>
      <c r="C5" s="32"/>
      <c r="D5" s="32"/>
      <c r="E5" s="32"/>
      <c r="F5" s="32"/>
      <c r="G5" s="32"/>
      <c r="K5" s="34"/>
      <c r="L5" s="35"/>
      <c r="M5" s="32"/>
      <c r="N5" s="30"/>
      <c r="Q5" s="75"/>
      <c r="R5" s="75"/>
      <c r="S5" s="75"/>
      <c r="T5" s="75"/>
      <c r="U5" s="75"/>
    </row>
    <row r="6" spans="1:21" s="1" customFormat="1" ht="20.100000000000001" customHeight="1" x14ac:dyDescent="0.25">
      <c r="A6" s="170" t="s">
        <v>7</v>
      </c>
      <c r="B6" s="166" t="s">
        <v>8</v>
      </c>
      <c r="C6" s="166" t="s">
        <v>9</v>
      </c>
      <c r="D6" s="166" t="s">
        <v>10</v>
      </c>
      <c r="E6" s="168" t="s">
        <v>11</v>
      </c>
      <c r="F6" s="158" t="s">
        <v>12</v>
      </c>
      <c r="G6" s="159"/>
      <c r="H6" s="159"/>
      <c r="I6" s="159"/>
      <c r="J6" s="160"/>
      <c r="K6" s="166" t="s">
        <v>13</v>
      </c>
      <c r="L6" s="166"/>
      <c r="M6" s="166" t="s">
        <v>14</v>
      </c>
      <c r="N6" s="172"/>
      <c r="Q6" s="75"/>
      <c r="R6" s="75"/>
      <c r="S6" s="75"/>
      <c r="T6" s="75"/>
      <c r="U6" s="75"/>
    </row>
    <row r="7" spans="1:21" ht="30.75" thickBot="1" x14ac:dyDescent="0.3">
      <c r="A7" s="183"/>
      <c r="B7" s="184"/>
      <c r="C7" s="184"/>
      <c r="D7" s="184"/>
      <c r="E7" s="197"/>
      <c r="F7" s="94" t="s">
        <v>15</v>
      </c>
      <c r="G7" s="94" t="s">
        <v>16</v>
      </c>
      <c r="H7" s="94" t="s">
        <v>17</v>
      </c>
      <c r="I7" s="94" t="s">
        <v>18</v>
      </c>
      <c r="J7" s="94" t="s">
        <v>19</v>
      </c>
      <c r="K7" s="105" t="s">
        <v>20</v>
      </c>
      <c r="L7" s="105" t="s">
        <v>21</v>
      </c>
      <c r="M7" s="184"/>
      <c r="N7" s="198"/>
      <c r="Q7" s="75"/>
      <c r="R7" s="75"/>
      <c r="S7" s="75"/>
      <c r="T7" s="75"/>
      <c r="U7" s="75"/>
    </row>
    <row r="8" spans="1:21" ht="15.75" thickBot="1" x14ac:dyDescent="0.3">
      <c r="A8" s="180" t="s">
        <v>22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  <c r="Q8" s="75"/>
      <c r="R8" s="75"/>
      <c r="S8" s="75"/>
      <c r="T8" s="75"/>
      <c r="U8" s="75"/>
    </row>
    <row r="9" spans="1:21" ht="20.100000000000001" customHeight="1" x14ac:dyDescent="0.25">
      <c r="A9" s="45">
        <v>1</v>
      </c>
      <c r="B9" s="19" t="s">
        <v>90</v>
      </c>
      <c r="C9" s="56" t="s">
        <v>91</v>
      </c>
      <c r="D9" s="25" t="s">
        <v>27</v>
      </c>
      <c r="E9" s="63">
        <v>5</v>
      </c>
      <c r="F9" s="61">
        <v>2</v>
      </c>
      <c r="G9" s="19"/>
      <c r="H9" s="19">
        <v>1</v>
      </c>
      <c r="I9" s="19">
        <v>1</v>
      </c>
      <c r="J9" s="19"/>
      <c r="K9" s="19">
        <f>SUM(F9:J9)*14</f>
        <v>56</v>
      </c>
      <c r="L9" s="19">
        <f>E9*25-K9</f>
        <v>69</v>
      </c>
      <c r="M9" s="140" t="s">
        <v>24</v>
      </c>
      <c r="N9" s="141"/>
      <c r="Q9" s="75"/>
      <c r="R9" s="75"/>
      <c r="S9" s="75"/>
      <c r="T9" s="75"/>
      <c r="U9" s="75"/>
    </row>
    <row r="10" spans="1:21" ht="20.100000000000001" customHeight="1" x14ac:dyDescent="0.25">
      <c r="A10" s="43">
        <v>2</v>
      </c>
      <c r="B10" s="20" t="s">
        <v>92</v>
      </c>
      <c r="C10" s="57" t="s">
        <v>93</v>
      </c>
      <c r="D10" s="21" t="s">
        <v>27</v>
      </c>
      <c r="E10" s="64">
        <v>5</v>
      </c>
      <c r="F10" s="65">
        <v>2</v>
      </c>
      <c r="G10" s="20"/>
      <c r="H10" s="20">
        <v>2</v>
      </c>
      <c r="I10" s="20"/>
      <c r="J10" s="20"/>
      <c r="K10" s="20">
        <f>SUM(F10:J10)*14</f>
        <v>56</v>
      </c>
      <c r="L10" s="20">
        <f>E10*25-K10</f>
        <v>69</v>
      </c>
      <c r="M10" s="144" t="s">
        <v>24</v>
      </c>
      <c r="N10" s="145"/>
      <c r="Q10" s="75"/>
      <c r="R10" s="75"/>
      <c r="S10" s="75"/>
      <c r="T10" s="75"/>
      <c r="U10" s="75"/>
    </row>
    <row r="11" spans="1:21" ht="20.100000000000001" customHeight="1" x14ac:dyDescent="0.25">
      <c r="A11" s="43">
        <v>3</v>
      </c>
      <c r="B11" s="20" t="s">
        <v>94</v>
      </c>
      <c r="C11" s="57" t="s">
        <v>95</v>
      </c>
      <c r="D11" s="21" t="s">
        <v>23</v>
      </c>
      <c r="E11" s="64">
        <v>5</v>
      </c>
      <c r="F11" s="65">
        <v>2</v>
      </c>
      <c r="G11" s="20"/>
      <c r="H11" s="20">
        <v>1</v>
      </c>
      <c r="I11" s="20"/>
      <c r="J11" s="20"/>
      <c r="K11" s="20">
        <f>SUM(F11:J11)*14</f>
        <v>42</v>
      </c>
      <c r="L11" s="20">
        <f>E11*25-K11</f>
        <v>83</v>
      </c>
      <c r="M11" s="144" t="s">
        <v>24</v>
      </c>
      <c r="N11" s="145"/>
      <c r="Q11" s="75"/>
      <c r="R11" s="75"/>
      <c r="S11" s="75"/>
      <c r="T11" s="75"/>
      <c r="U11" s="75"/>
    </row>
    <row r="12" spans="1:21" ht="20.100000000000001" customHeight="1" thickBot="1" x14ac:dyDescent="0.3">
      <c r="A12" s="43">
        <v>4</v>
      </c>
      <c r="B12" s="20" t="s">
        <v>96</v>
      </c>
      <c r="C12" s="57" t="s">
        <v>113</v>
      </c>
      <c r="D12" s="21" t="s">
        <v>27</v>
      </c>
      <c r="E12" s="64">
        <v>10</v>
      </c>
      <c r="F12" s="65"/>
      <c r="G12" s="20"/>
      <c r="H12" s="20"/>
      <c r="I12" s="20"/>
      <c r="J12" s="20">
        <v>12</v>
      </c>
      <c r="K12" s="20">
        <f>SUM(F12:J12)*14</f>
        <v>168</v>
      </c>
      <c r="L12" s="20">
        <f t="shared" ref="L12" si="0">E12*25-K12</f>
        <v>82</v>
      </c>
      <c r="M12" s="144" t="s">
        <v>25</v>
      </c>
      <c r="N12" s="145"/>
      <c r="Q12" s="75"/>
      <c r="R12" s="75"/>
      <c r="S12" s="75"/>
      <c r="T12" s="75"/>
      <c r="U12" s="75"/>
    </row>
    <row r="13" spans="1:21" ht="20.100000000000001" customHeight="1" thickBot="1" x14ac:dyDescent="0.3">
      <c r="A13" s="188" t="s">
        <v>28</v>
      </c>
      <c r="B13" s="189"/>
      <c r="C13" s="189"/>
      <c r="D13" s="151"/>
      <c r="E13" s="189"/>
      <c r="F13" s="189"/>
      <c r="G13" s="189"/>
      <c r="H13" s="189"/>
      <c r="I13" s="189"/>
      <c r="J13" s="189"/>
      <c r="K13" s="189"/>
      <c r="L13" s="189"/>
      <c r="M13" s="189"/>
      <c r="N13" s="190"/>
      <c r="Q13" s="75"/>
      <c r="R13" s="75"/>
      <c r="S13" s="75"/>
      <c r="T13" s="75"/>
      <c r="U13" s="75"/>
    </row>
    <row r="14" spans="1:21" ht="20.100000000000001" customHeight="1" x14ac:dyDescent="0.25">
      <c r="A14" s="45">
        <v>5</v>
      </c>
      <c r="B14" s="19" t="s">
        <v>58</v>
      </c>
      <c r="C14" s="107" t="s">
        <v>97</v>
      </c>
      <c r="D14" s="194" t="s">
        <v>27</v>
      </c>
      <c r="E14" s="191">
        <v>5</v>
      </c>
      <c r="F14" s="185">
        <v>2</v>
      </c>
      <c r="G14" s="140">
        <v>1</v>
      </c>
      <c r="H14" s="140"/>
      <c r="I14" s="140"/>
      <c r="J14" s="156"/>
      <c r="K14" s="140">
        <f>SUM(F14:J14)*14</f>
        <v>42</v>
      </c>
      <c r="L14" s="140">
        <f t="shared" ref="L14" si="1">E14*25-K14</f>
        <v>83</v>
      </c>
      <c r="M14" s="140" t="s">
        <v>25</v>
      </c>
      <c r="N14" s="141"/>
      <c r="Q14" s="75"/>
      <c r="R14" s="75"/>
      <c r="S14" s="75"/>
      <c r="T14" s="75"/>
      <c r="U14" s="75"/>
    </row>
    <row r="15" spans="1:21" ht="20.100000000000001" customHeight="1" x14ac:dyDescent="0.25">
      <c r="A15" s="86">
        <v>6</v>
      </c>
      <c r="B15" s="20" t="s">
        <v>59</v>
      </c>
      <c r="C15" s="90" t="s">
        <v>98</v>
      </c>
      <c r="D15" s="195"/>
      <c r="E15" s="192"/>
      <c r="F15" s="186"/>
      <c r="G15" s="142"/>
      <c r="H15" s="142"/>
      <c r="I15" s="142"/>
      <c r="J15" s="142"/>
      <c r="K15" s="142"/>
      <c r="L15" s="142"/>
      <c r="M15" s="142"/>
      <c r="N15" s="143"/>
      <c r="Q15" s="75"/>
      <c r="R15" s="75"/>
      <c r="S15" s="75"/>
      <c r="T15" s="75"/>
      <c r="U15" s="75"/>
    </row>
    <row r="16" spans="1:21" ht="20.100000000000001" customHeight="1" thickBot="1" x14ac:dyDescent="0.3">
      <c r="A16" s="44">
        <v>7</v>
      </c>
      <c r="B16" s="81" t="s">
        <v>99</v>
      </c>
      <c r="C16" s="66" t="s">
        <v>100</v>
      </c>
      <c r="D16" s="196"/>
      <c r="E16" s="193"/>
      <c r="F16" s="187"/>
      <c r="G16" s="177"/>
      <c r="H16" s="177"/>
      <c r="I16" s="177"/>
      <c r="J16" s="176"/>
      <c r="K16" s="177"/>
      <c r="L16" s="177"/>
      <c r="M16" s="177"/>
      <c r="N16" s="179"/>
      <c r="Q16" s="75"/>
      <c r="R16" s="75"/>
      <c r="S16" s="75"/>
      <c r="T16" s="75"/>
      <c r="U16" s="75"/>
    </row>
    <row r="17" spans="1:21" x14ac:dyDescent="0.25">
      <c r="A17" s="109" t="s">
        <v>29</v>
      </c>
      <c r="B17" s="110"/>
      <c r="C17" s="110"/>
      <c r="D17" s="14" t="s">
        <v>30</v>
      </c>
      <c r="E17" s="131">
        <f>SUM(E9:E16)</f>
        <v>30</v>
      </c>
      <c r="F17" s="53">
        <f>SUM(F9:F16)</f>
        <v>8</v>
      </c>
      <c r="G17" s="53">
        <f>SUM(G9:G16)</f>
        <v>1</v>
      </c>
      <c r="H17" s="53">
        <f>SUM(H9:H16)</f>
        <v>4</v>
      </c>
      <c r="I17" s="53">
        <f>SUM(I9:I16)</f>
        <v>1</v>
      </c>
      <c r="J17" s="53"/>
      <c r="K17" s="132">
        <f>SUM(K9:K16)</f>
        <v>364</v>
      </c>
      <c r="L17" s="132">
        <f>SUM(L9:L16)</f>
        <v>386</v>
      </c>
      <c r="M17" s="53" t="s">
        <v>31</v>
      </c>
      <c r="N17" s="54" t="s">
        <v>32</v>
      </c>
      <c r="Q17" s="75"/>
      <c r="R17" s="75"/>
      <c r="S17" s="75"/>
      <c r="T17" s="75"/>
      <c r="U17" s="75"/>
    </row>
    <row r="18" spans="1:21" ht="15.75" thickBot="1" x14ac:dyDescent="0.3">
      <c r="A18" s="111"/>
      <c r="B18" s="112"/>
      <c r="C18" s="112"/>
      <c r="D18" s="15" t="s">
        <v>33</v>
      </c>
      <c r="E18" s="125"/>
      <c r="F18" s="16">
        <f>COUNT(F9:F16)</f>
        <v>4</v>
      </c>
      <c r="G18" s="16">
        <f>COUNT(G9:G16)</f>
        <v>1</v>
      </c>
      <c r="H18" s="16">
        <f>COUNT(H9:H16)</f>
        <v>3</v>
      </c>
      <c r="I18" s="16">
        <f>COUNT(I9:I16)</f>
        <v>1</v>
      </c>
      <c r="J18" s="16"/>
      <c r="K18" s="126"/>
      <c r="L18" s="126"/>
      <c r="M18" s="17">
        <f>COUNTIF(M1:M17,"=E")</f>
        <v>3</v>
      </c>
      <c r="N18" s="18">
        <f>COUNTIF(M1:M17,"=V")</f>
        <v>2</v>
      </c>
      <c r="Q18" s="75"/>
      <c r="R18" s="75"/>
      <c r="S18" s="75"/>
      <c r="T18" s="75"/>
      <c r="U18" s="75"/>
    </row>
    <row r="19" spans="1:21" ht="15" customHeight="1" thickBot="1" x14ac:dyDescent="0.3">
      <c r="A19" s="128" t="s">
        <v>34</v>
      </c>
      <c r="B19" s="129"/>
      <c r="C19" s="129"/>
      <c r="D19" s="129"/>
      <c r="E19" s="129"/>
      <c r="F19" s="199"/>
      <c r="G19" s="199"/>
      <c r="H19" s="199"/>
      <c r="I19" s="199"/>
      <c r="J19" s="199"/>
      <c r="K19" s="199"/>
      <c r="L19" s="199"/>
      <c r="M19" s="199"/>
      <c r="N19" s="200"/>
      <c r="Q19" s="75"/>
      <c r="R19" s="11"/>
      <c r="S19" s="75"/>
      <c r="T19" s="75"/>
      <c r="U19" s="75"/>
    </row>
    <row r="20" spans="1:21" x14ac:dyDescent="0.25">
      <c r="A20" s="47">
        <v>8</v>
      </c>
      <c r="B20" s="20" t="s">
        <v>60</v>
      </c>
      <c r="C20" s="57" t="s">
        <v>45</v>
      </c>
      <c r="D20" s="21" t="s">
        <v>26</v>
      </c>
      <c r="E20" s="21">
        <v>5</v>
      </c>
      <c r="F20" s="61">
        <v>2</v>
      </c>
      <c r="G20" s="19">
        <v>1</v>
      </c>
      <c r="H20" s="19"/>
      <c r="I20" s="19"/>
      <c r="J20" s="19"/>
      <c r="K20" s="19">
        <f>SUM(F20:J20)*14</f>
        <v>42</v>
      </c>
      <c r="L20" s="19">
        <f t="shared" ref="L20:L21" si="2">E20*25-K20</f>
        <v>83</v>
      </c>
      <c r="M20" s="140" t="s">
        <v>24</v>
      </c>
      <c r="N20" s="141"/>
      <c r="Q20" s="75"/>
      <c r="R20" s="11"/>
      <c r="S20" s="75"/>
      <c r="T20" s="75"/>
      <c r="U20" s="75"/>
    </row>
    <row r="21" spans="1:21" ht="15.75" thickBot="1" x14ac:dyDescent="0.3">
      <c r="A21" s="48">
        <v>9</v>
      </c>
      <c r="B21" s="17" t="s">
        <v>61</v>
      </c>
      <c r="C21" s="58" t="s">
        <v>46</v>
      </c>
      <c r="D21" s="22" t="s">
        <v>26</v>
      </c>
      <c r="E21" s="22">
        <v>5</v>
      </c>
      <c r="F21" s="24">
        <v>1</v>
      </c>
      <c r="G21" s="17">
        <v>2</v>
      </c>
      <c r="H21" s="17"/>
      <c r="I21" s="17"/>
      <c r="J21" s="17"/>
      <c r="K21" s="17">
        <f>SUM(F21:J21)*14</f>
        <v>42</v>
      </c>
      <c r="L21" s="17">
        <f t="shared" si="2"/>
        <v>83</v>
      </c>
      <c r="M21" s="177" t="s">
        <v>24</v>
      </c>
      <c r="N21" s="179"/>
      <c r="Q21" s="75"/>
      <c r="R21" s="11"/>
      <c r="S21" s="75"/>
      <c r="T21" s="75"/>
      <c r="U21" s="75"/>
    </row>
    <row r="22" spans="1:21" ht="15.75" customHeight="1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9"/>
      <c r="R22" s="11"/>
      <c r="S22" s="28"/>
      <c r="T22" s="28"/>
      <c r="U22" s="28"/>
    </row>
    <row r="23" spans="1:21" ht="15.75" customHeight="1" x14ac:dyDescent="0.25">
      <c r="B23" s="116" t="s">
        <v>36</v>
      </c>
      <c r="C23" s="40" t="str">
        <f>Sem_I!C24</f>
        <v>Discipline Obligatorii:</v>
      </c>
      <c r="D23" s="119">
        <f>SUM(F9:J12)</f>
        <v>23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Q23" s="29"/>
      <c r="R23" s="11"/>
      <c r="S23" s="28"/>
      <c r="T23" s="28"/>
      <c r="U23" s="28"/>
    </row>
    <row r="24" spans="1:21" ht="15.75" customHeight="1" x14ac:dyDescent="0.25">
      <c r="B24" s="117"/>
      <c r="C24" s="41" t="str">
        <f>Sem_I!C25</f>
        <v>Discipline Opționale:</v>
      </c>
      <c r="D24" s="122">
        <f>SUM(F14:J16)</f>
        <v>3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4"/>
      <c r="Q24" s="29"/>
      <c r="R24" s="11"/>
      <c r="S24" s="28"/>
      <c r="T24" s="28"/>
      <c r="U24" s="28"/>
    </row>
    <row r="25" spans="1:21" ht="15.75" customHeight="1" thickBot="1" x14ac:dyDescent="0.3">
      <c r="B25" s="118"/>
      <c r="C25" s="42" t="str">
        <f>Sem_I!C26</f>
        <v>Discipline Facultative:</v>
      </c>
      <c r="D25" s="125">
        <f>SUM(F20:J21)</f>
        <v>6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7"/>
      <c r="Q25" s="29"/>
      <c r="R25" s="11"/>
      <c r="S25" s="28"/>
      <c r="T25" s="28"/>
      <c r="U25" s="28"/>
    </row>
    <row r="26" spans="1:21" s="33" customFormat="1" ht="15.75" customHeight="1" x14ac:dyDescent="0.2">
      <c r="A26" s="3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Q26" s="37"/>
      <c r="R26" s="38"/>
      <c r="S26" s="39"/>
      <c r="T26" s="39"/>
      <c r="U26" s="39"/>
    </row>
    <row r="27" spans="1:21" ht="18" customHeight="1" x14ac:dyDescent="0.25">
      <c r="B27" s="3" t="s">
        <v>40</v>
      </c>
      <c r="C27" s="8"/>
      <c r="D27" s="1"/>
      <c r="E27" s="110" t="s">
        <v>41</v>
      </c>
      <c r="F27" s="110"/>
      <c r="G27" s="3"/>
      <c r="H27" s="1"/>
      <c r="I27" s="1"/>
      <c r="J27" s="1"/>
      <c r="K27" s="146" t="s">
        <v>42</v>
      </c>
      <c r="L27" s="146"/>
      <c r="M27" s="146"/>
      <c r="N27" s="146"/>
      <c r="Q27" s="12"/>
      <c r="R27" s="11"/>
      <c r="S27" s="135"/>
      <c r="T27" s="135"/>
      <c r="U27" s="135"/>
    </row>
    <row r="28" spans="1:21" ht="15" customHeight="1" x14ac:dyDescent="0.25">
      <c r="B28" s="113" t="str">
        <f>Sem_I!B29</f>
        <v>Mihnea-Cosmin COSTOIU</v>
      </c>
      <c r="C28" s="113"/>
      <c r="D28" s="134" t="str">
        <f>Sem_I!D29</f>
        <v>Radu ȘTEFĂNOIU</v>
      </c>
      <c r="E28" s="134"/>
      <c r="F28" s="134"/>
      <c r="G28" s="134"/>
      <c r="H28" s="134"/>
      <c r="I28" s="134"/>
      <c r="J28" s="70"/>
      <c r="K28" s="133" t="str">
        <f>Sem_I!K29</f>
        <v>Vasile Dănuț COJOCARU</v>
      </c>
      <c r="L28" s="133"/>
      <c r="M28" s="133"/>
      <c r="N28" s="133"/>
      <c r="Q28" s="12"/>
      <c r="R28" s="11"/>
      <c r="S28" s="12"/>
      <c r="T28" s="12"/>
      <c r="U28" s="12"/>
    </row>
    <row r="29" spans="1:21" ht="1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10"/>
      <c r="R29" s="11"/>
      <c r="S29" s="12"/>
      <c r="T29" s="12"/>
      <c r="U29" s="12"/>
    </row>
  </sheetData>
  <sheetProtection formatCells="0" formatRows="0" insertRows="0" insertHyperlinks="0" deleteRows="0" sort="0" autoFilter="0" pivotTables="0"/>
  <protectedRanges>
    <protectedRange sqref="A20:B21 A14:XFD16 A11:XFD12 A9:XFD10" name="Editabil"/>
  </protectedRanges>
  <mergeCells count="51">
    <mergeCell ref="S27:U27"/>
    <mergeCell ref="D28:I28"/>
    <mergeCell ref="K28:N28"/>
    <mergeCell ref="K27:N27"/>
    <mergeCell ref="A19:N19"/>
    <mergeCell ref="B23:B25"/>
    <mergeCell ref="D23:N23"/>
    <mergeCell ref="D24:N24"/>
    <mergeCell ref="D25:N25"/>
    <mergeCell ref="M20:N20"/>
    <mergeCell ref="M21:N21"/>
    <mergeCell ref="B28:C28"/>
    <mergeCell ref="A17:C18"/>
    <mergeCell ref="E17:E18"/>
    <mergeCell ref="K17:K18"/>
    <mergeCell ref="L17:L18"/>
    <mergeCell ref="E27:F27"/>
    <mergeCell ref="M9:N9"/>
    <mergeCell ref="M10:N10"/>
    <mergeCell ref="L1:M1"/>
    <mergeCell ref="D6:D7"/>
    <mergeCell ref="E6:E7"/>
    <mergeCell ref="D2:H2"/>
    <mergeCell ref="K6:L6"/>
    <mergeCell ref="M6:N7"/>
    <mergeCell ref="F6:J6"/>
    <mergeCell ref="C1:J1"/>
    <mergeCell ref="L2:N2"/>
    <mergeCell ref="H14:H16"/>
    <mergeCell ref="I14:I16"/>
    <mergeCell ref="A13:N13"/>
    <mergeCell ref="E14:E16"/>
    <mergeCell ref="D14:D16"/>
    <mergeCell ref="K14:K16"/>
    <mergeCell ref="J14:J16"/>
    <mergeCell ref="A4:B4"/>
    <mergeCell ref="M11:N11"/>
    <mergeCell ref="M12:N12"/>
    <mergeCell ref="M14:N16"/>
    <mergeCell ref="B2:C2"/>
    <mergeCell ref="C3:G3"/>
    <mergeCell ref="L3:M3"/>
    <mergeCell ref="C4:G4"/>
    <mergeCell ref="L4:M4"/>
    <mergeCell ref="A8:N8"/>
    <mergeCell ref="A6:A7"/>
    <mergeCell ref="B6:B7"/>
    <mergeCell ref="C6:C7"/>
    <mergeCell ref="L14:L16"/>
    <mergeCell ref="F14:F16"/>
    <mergeCell ref="G14:G16"/>
  </mergeCells>
  <conditionalFormatting sqref="C1 D2:D15 D17:D29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5748031496062992" top="0.17" bottom="0.19685039370078741" header="0.17" footer="0.15748031496062992"/>
  <pageSetup paperSize="9" scale="9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1B23-824D-4D0F-905B-3BE9B33525E3}">
  <dimension ref="A1:U30"/>
  <sheetViews>
    <sheetView zoomScale="80" zoomScaleNormal="80" zoomScaleSheetLayoutView="85" workbookViewId="0">
      <selection activeCell="C11" sqref="C11"/>
    </sheetView>
  </sheetViews>
  <sheetFormatPr defaultRowHeight="15" x14ac:dyDescent="0.25"/>
  <cols>
    <col min="1" max="1" width="4.7109375" style="27" customWidth="1"/>
    <col min="2" max="2" width="14.140625" customWidth="1"/>
    <col min="3" max="3" width="82.7109375" customWidth="1"/>
    <col min="4" max="4" width="10.42578125" customWidth="1"/>
    <col min="5" max="5" width="6" customWidth="1"/>
    <col min="6" max="10" width="3.140625" customWidth="1"/>
    <col min="11" max="11" width="8.5703125" customWidth="1"/>
    <col min="12" max="12" width="6.140625" customWidth="1"/>
    <col min="13" max="14" width="4.7109375" style="5" customWidth="1"/>
  </cols>
  <sheetData>
    <row r="1" spans="1:21" ht="57" customHeight="1" x14ac:dyDescent="0.3">
      <c r="B1" s="2"/>
      <c r="C1" s="162" t="s">
        <v>0</v>
      </c>
      <c r="D1" s="162"/>
      <c r="E1" s="162"/>
      <c r="F1" s="162"/>
      <c r="G1" s="162"/>
      <c r="H1" s="162"/>
      <c r="I1" s="162"/>
      <c r="J1" s="162"/>
      <c r="K1" s="4"/>
      <c r="L1" s="161"/>
      <c r="M1" s="161"/>
      <c r="Q1" s="77"/>
      <c r="R1" s="77"/>
      <c r="S1" s="77"/>
      <c r="T1" s="77"/>
      <c r="U1" s="77"/>
    </row>
    <row r="2" spans="1:21" ht="15" customHeight="1" x14ac:dyDescent="0.25">
      <c r="B2" s="113"/>
      <c r="C2" s="113"/>
      <c r="D2" s="110"/>
      <c r="E2" s="110"/>
      <c r="F2" s="110"/>
      <c r="G2" s="110"/>
      <c r="H2" s="110"/>
      <c r="K2" s="7" t="str">
        <f>[1]Sem_I!K2</f>
        <v>Anul universitar:</v>
      </c>
      <c r="L2" s="110" t="s">
        <v>47</v>
      </c>
      <c r="M2" s="110"/>
      <c r="N2" s="110"/>
      <c r="Q2" s="12"/>
      <c r="R2" s="12"/>
      <c r="S2" s="12"/>
      <c r="T2" s="12"/>
      <c r="U2" s="12"/>
    </row>
    <row r="3" spans="1:21" x14ac:dyDescent="0.25">
      <c r="B3" s="6" t="s">
        <v>2</v>
      </c>
      <c r="C3" s="113" t="str">
        <f>[1]Sem_I!C3</f>
        <v>Ingineria materialelor</v>
      </c>
      <c r="D3" s="113"/>
      <c r="E3" s="113"/>
      <c r="F3" s="113"/>
      <c r="G3" s="113"/>
      <c r="K3" s="7" t="str">
        <f>[1]Sem_I!K3</f>
        <v>Anul de studii:</v>
      </c>
      <c r="L3" s="113" t="s">
        <v>44</v>
      </c>
      <c r="M3" s="113"/>
      <c r="Q3" s="12"/>
      <c r="R3" s="12"/>
      <c r="S3" s="12"/>
      <c r="T3" s="12"/>
      <c r="U3" s="12"/>
    </row>
    <row r="4" spans="1:21" ht="15" customHeight="1" x14ac:dyDescent="0.25">
      <c r="A4" s="110" t="s">
        <v>5</v>
      </c>
      <c r="B4" s="110"/>
      <c r="C4" s="113" t="str">
        <f>[1]Sem_I!C4</f>
        <v>Sisteme informatice și transformare digitală în procesarea materialelor</v>
      </c>
      <c r="D4" s="113"/>
      <c r="E4" s="113"/>
      <c r="F4" s="113"/>
      <c r="G4" s="113"/>
      <c r="K4" s="7" t="str">
        <f>[1]Sem_I!K4</f>
        <v>Semestrul:</v>
      </c>
      <c r="L4" s="113" t="s">
        <v>4</v>
      </c>
      <c r="M4" s="113"/>
      <c r="Q4" s="12"/>
      <c r="R4" s="12"/>
      <c r="S4" s="12"/>
      <c r="T4" s="12"/>
      <c r="U4" s="12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2"/>
      <c r="R5" s="12"/>
      <c r="S5" s="12"/>
      <c r="T5" s="12"/>
      <c r="U5" s="12"/>
    </row>
    <row r="6" spans="1:21" s="1" customFormat="1" ht="16.5" customHeight="1" x14ac:dyDescent="0.25">
      <c r="A6" s="201" t="s">
        <v>48</v>
      </c>
      <c r="B6" s="166" t="s">
        <v>8</v>
      </c>
      <c r="C6" s="166" t="s">
        <v>9</v>
      </c>
      <c r="D6" s="166" t="s">
        <v>10</v>
      </c>
      <c r="E6" s="168" t="s">
        <v>11</v>
      </c>
      <c r="F6" s="158" t="s">
        <v>12</v>
      </c>
      <c r="G6" s="159"/>
      <c r="H6" s="159"/>
      <c r="I6" s="159"/>
      <c r="J6" s="160"/>
      <c r="K6" s="166" t="s">
        <v>13</v>
      </c>
      <c r="L6" s="166"/>
      <c r="M6" s="166" t="s">
        <v>14</v>
      </c>
      <c r="N6" s="172"/>
      <c r="Q6" s="12"/>
      <c r="R6" s="12"/>
      <c r="S6" s="12"/>
      <c r="T6" s="12"/>
      <c r="U6" s="12"/>
    </row>
    <row r="7" spans="1:21" ht="45.75" thickBot="1" x14ac:dyDescent="0.3">
      <c r="A7" s="202"/>
      <c r="B7" s="167"/>
      <c r="C7" s="167"/>
      <c r="D7" s="167"/>
      <c r="E7" s="169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4" t="s">
        <v>20</v>
      </c>
      <c r="L7" s="104" t="s">
        <v>21</v>
      </c>
      <c r="M7" s="167"/>
      <c r="N7" s="173"/>
      <c r="Q7" s="12"/>
      <c r="R7" s="12"/>
      <c r="S7" s="12"/>
      <c r="T7" s="12"/>
      <c r="U7" s="12"/>
    </row>
    <row r="8" spans="1:21" ht="15.75" thickBot="1" x14ac:dyDescent="0.3">
      <c r="A8" s="180" t="s">
        <v>22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69</v>
      </c>
      <c r="C9" s="56" t="s">
        <v>101</v>
      </c>
      <c r="D9" s="25" t="s">
        <v>27</v>
      </c>
      <c r="E9" s="25">
        <v>4</v>
      </c>
      <c r="F9" s="26">
        <v>2</v>
      </c>
      <c r="G9" s="19">
        <v>1</v>
      </c>
      <c r="H9" s="19"/>
      <c r="I9" s="19"/>
      <c r="J9" s="19"/>
      <c r="K9" s="19">
        <f t="shared" ref="K9:K13" si="0">SUM(F9:J9)*14</f>
        <v>42</v>
      </c>
      <c r="L9" s="19">
        <f>E9*25-K9</f>
        <v>58</v>
      </c>
      <c r="M9" s="140" t="s">
        <v>24</v>
      </c>
      <c r="N9" s="141"/>
      <c r="Q9" s="12"/>
      <c r="R9" s="12"/>
      <c r="S9" s="12"/>
      <c r="T9" s="12"/>
      <c r="U9" s="12"/>
    </row>
    <row r="10" spans="1:21" ht="20.100000000000001" customHeight="1" x14ac:dyDescent="0.25">
      <c r="A10" s="47">
        <v>2</v>
      </c>
      <c r="B10" s="20" t="s">
        <v>102</v>
      </c>
      <c r="C10" s="57" t="s">
        <v>103</v>
      </c>
      <c r="D10" s="21" t="s">
        <v>23</v>
      </c>
      <c r="E10" s="21">
        <v>4</v>
      </c>
      <c r="F10" s="23">
        <v>1</v>
      </c>
      <c r="G10" s="20"/>
      <c r="H10" s="20">
        <v>2</v>
      </c>
      <c r="I10" s="20"/>
      <c r="J10" s="20"/>
      <c r="K10" s="20">
        <f t="shared" si="0"/>
        <v>42</v>
      </c>
      <c r="L10" s="20">
        <f>E10*25-K10</f>
        <v>58</v>
      </c>
      <c r="M10" s="138" t="s">
        <v>24</v>
      </c>
      <c r="N10" s="139"/>
      <c r="Q10" s="12"/>
      <c r="R10" s="12"/>
      <c r="S10" s="12"/>
      <c r="T10" s="12"/>
      <c r="U10" s="12"/>
    </row>
    <row r="11" spans="1:21" ht="20.100000000000001" customHeight="1" x14ac:dyDescent="0.25">
      <c r="A11" s="47">
        <v>3</v>
      </c>
      <c r="B11" s="20" t="s">
        <v>70</v>
      </c>
      <c r="C11" s="57" t="s">
        <v>104</v>
      </c>
      <c r="D11" s="21" t="s">
        <v>27</v>
      </c>
      <c r="E11" s="21">
        <v>4</v>
      </c>
      <c r="F11" s="23">
        <v>2</v>
      </c>
      <c r="G11" s="20">
        <v>1</v>
      </c>
      <c r="H11" s="20"/>
      <c r="I11" s="20"/>
      <c r="J11" s="20"/>
      <c r="K11" s="20">
        <f t="shared" si="0"/>
        <v>42</v>
      </c>
      <c r="L11" s="20">
        <f>E11*25-K11</f>
        <v>58</v>
      </c>
      <c r="M11" s="144" t="s">
        <v>24</v>
      </c>
      <c r="N11" s="145"/>
      <c r="Q11" s="12"/>
      <c r="R11" s="12"/>
      <c r="S11" s="12"/>
      <c r="T11" s="12"/>
      <c r="U11" s="12"/>
    </row>
    <row r="12" spans="1:21" ht="20.100000000000001" customHeight="1" x14ac:dyDescent="0.25">
      <c r="A12" s="47">
        <v>4</v>
      </c>
      <c r="B12" s="20" t="s">
        <v>62</v>
      </c>
      <c r="C12" s="57" t="s">
        <v>105</v>
      </c>
      <c r="D12" s="21" t="s">
        <v>27</v>
      </c>
      <c r="E12" s="21">
        <v>4</v>
      </c>
      <c r="F12" s="23">
        <v>2</v>
      </c>
      <c r="G12" s="20"/>
      <c r="H12" s="20">
        <v>2</v>
      </c>
      <c r="I12" s="20"/>
      <c r="J12" s="20"/>
      <c r="K12" s="20">
        <f t="shared" si="0"/>
        <v>56</v>
      </c>
      <c r="L12" s="20">
        <f t="shared" ref="L12:L13" si="1">E12*25-K12</f>
        <v>44</v>
      </c>
      <c r="M12" s="138" t="s">
        <v>24</v>
      </c>
      <c r="N12" s="139"/>
      <c r="Q12" s="12"/>
      <c r="R12" s="12"/>
      <c r="S12" s="12"/>
      <c r="T12" s="12"/>
      <c r="U12" s="12"/>
    </row>
    <row r="13" spans="1:21" ht="20.100000000000001" customHeight="1" thickBot="1" x14ac:dyDescent="0.3">
      <c r="A13" s="47">
        <v>5</v>
      </c>
      <c r="B13" s="20" t="s">
        <v>115</v>
      </c>
      <c r="C13" s="57" t="s">
        <v>114</v>
      </c>
      <c r="D13" s="21" t="s">
        <v>27</v>
      </c>
      <c r="E13" s="21">
        <v>10</v>
      </c>
      <c r="F13" s="23"/>
      <c r="G13" s="20"/>
      <c r="H13" s="20"/>
      <c r="I13" s="20"/>
      <c r="J13" s="20">
        <v>12</v>
      </c>
      <c r="K13" s="20">
        <f t="shared" si="0"/>
        <v>168</v>
      </c>
      <c r="L13" s="20">
        <f t="shared" si="1"/>
        <v>82</v>
      </c>
      <c r="M13" s="144" t="s">
        <v>25</v>
      </c>
      <c r="N13" s="145"/>
      <c r="Q13" s="12"/>
      <c r="R13" s="12"/>
      <c r="S13" s="12"/>
      <c r="T13" s="12"/>
      <c r="U13" s="12"/>
    </row>
    <row r="14" spans="1:21" ht="20.100000000000001" customHeight="1" thickBot="1" x14ac:dyDescent="0.3">
      <c r="A14" s="150" t="s">
        <v>28</v>
      </c>
      <c r="B14" s="151"/>
      <c r="C14" s="151"/>
      <c r="D14" s="151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Q14" s="12"/>
      <c r="R14" s="12"/>
      <c r="S14" s="12"/>
      <c r="T14" s="12"/>
      <c r="U14" s="12"/>
    </row>
    <row r="15" spans="1:21" ht="20.100000000000001" customHeight="1" x14ac:dyDescent="0.25">
      <c r="A15" s="46">
        <v>6</v>
      </c>
      <c r="B15" s="19" t="s">
        <v>106</v>
      </c>
      <c r="C15" s="56" t="s">
        <v>107</v>
      </c>
      <c r="D15" s="147" t="s">
        <v>23</v>
      </c>
      <c r="E15" s="207">
        <v>4</v>
      </c>
      <c r="F15" s="209">
        <v>1</v>
      </c>
      <c r="G15" s="140">
        <v>1</v>
      </c>
      <c r="H15" s="140">
        <v>1</v>
      </c>
      <c r="I15" s="140"/>
      <c r="J15" s="156"/>
      <c r="K15" s="140">
        <f>SUM(F15:J15)*14</f>
        <v>42</v>
      </c>
      <c r="L15" s="140">
        <f t="shared" ref="L15" si="2">E15*25-K15</f>
        <v>58</v>
      </c>
      <c r="M15" s="140" t="s">
        <v>25</v>
      </c>
      <c r="N15" s="141"/>
      <c r="O15" s="71"/>
      <c r="Q15" s="12"/>
      <c r="R15" s="12"/>
      <c r="S15" s="12"/>
      <c r="T15" s="12"/>
      <c r="U15" s="12"/>
    </row>
    <row r="16" spans="1:21" ht="20.100000000000001" customHeight="1" x14ac:dyDescent="0.25">
      <c r="A16" s="91">
        <v>7</v>
      </c>
      <c r="B16" s="20" t="s">
        <v>108</v>
      </c>
      <c r="C16" s="90" t="s">
        <v>109</v>
      </c>
      <c r="D16" s="148"/>
      <c r="E16" s="148"/>
      <c r="F16" s="154"/>
      <c r="G16" s="142"/>
      <c r="H16" s="142"/>
      <c r="I16" s="142"/>
      <c r="J16" s="142"/>
      <c r="K16" s="142"/>
      <c r="L16" s="142"/>
      <c r="M16" s="142"/>
      <c r="N16" s="143"/>
      <c r="O16" s="71"/>
      <c r="Q16" s="12"/>
      <c r="R16" s="12"/>
      <c r="S16" s="12"/>
      <c r="T16" s="12"/>
      <c r="U16" s="12"/>
    </row>
    <row r="17" spans="1:21" ht="20.100000000000001" customHeight="1" thickBot="1" x14ac:dyDescent="0.3">
      <c r="A17" s="92">
        <v>8</v>
      </c>
      <c r="B17" s="17" t="s">
        <v>110</v>
      </c>
      <c r="C17" s="108" t="s">
        <v>111</v>
      </c>
      <c r="D17" s="174"/>
      <c r="E17" s="208"/>
      <c r="F17" s="210"/>
      <c r="G17" s="177"/>
      <c r="H17" s="177"/>
      <c r="I17" s="177"/>
      <c r="J17" s="176"/>
      <c r="K17" s="177"/>
      <c r="L17" s="177"/>
      <c r="M17" s="177"/>
      <c r="N17" s="179"/>
      <c r="Q17" s="12"/>
      <c r="R17" s="12"/>
      <c r="S17" s="12"/>
      <c r="T17" s="12"/>
      <c r="U17" s="12"/>
    </row>
    <row r="18" spans="1:21" x14ac:dyDescent="0.25">
      <c r="A18" s="211" t="s">
        <v>29</v>
      </c>
      <c r="B18" s="132"/>
      <c r="C18" s="212"/>
      <c r="D18" s="13" t="s">
        <v>30</v>
      </c>
      <c r="E18" s="132">
        <f>SUM(E9:E17)</f>
        <v>30</v>
      </c>
      <c r="F18" s="53">
        <f>SUM(F9:F17)</f>
        <v>8</v>
      </c>
      <c r="G18" s="53">
        <f>SUM(G9:G17)</f>
        <v>3</v>
      </c>
      <c r="H18" s="53">
        <f>SUM(H9:H17)</f>
        <v>5</v>
      </c>
      <c r="I18" s="53">
        <f>SUM(I9:I17)</f>
        <v>0</v>
      </c>
      <c r="J18" s="53"/>
      <c r="K18" s="132">
        <f>SUM(K9:K17)</f>
        <v>392</v>
      </c>
      <c r="L18" s="132">
        <f>SUM(L9:L17)</f>
        <v>358</v>
      </c>
      <c r="M18" s="67" t="s">
        <v>31</v>
      </c>
      <c r="N18" s="68" t="s">
        <v>32</v>
      </c>
      <c r="Q18" s="12"/>
      <c r="R18" s="12"/>
      <c r="S18" s="12"/>
      <c r="T18" s="12"/>
      <c r="U18" s="12"/>
    </row>
    <row r="19" spans="1:21" ht="15.75" thickBot="1" x14ac:dyDescent="0.3">
      <c r="A19" s="213"/>
      <c r="B19" s="126"/>
      <c r="C19" s="127"/>
      <c r="D19" s="49" t="s">
        <v>33</v>
      </c>
      <c r="E19" s="126"/>
      <c r="F19" s="16">
        <f>COUNT(F9:F17)</f>
        <v>5</v>
      </c>
      <c r="G19" s="16">
        <f>COUNT(G9:G17)</f>
        <v>3</v>
      </c>
      <c r="H19" s="16">
        <f>COUNT(H9:H17)</f>
        <v>3</v>
      </c>
      <c r="I19" s="16">
        <f>COUNT(I9:I17)</f>
        <v>0</v>
      </c>
      <c r="J19" s="16"/>
      <c r="K19" s="126"/>
      <c r="L19" s="126"/>
      <c r="M19" s="17">
        <f>COUNTIF(M1:M18,"=E")</f>
        <v>4</v>
      </c>
      <c r="N19" s="18">
        <f>COUNTIF(M1:M18,"=V")</f>
        <v>2</v>
      </c>
      <c r="Q19" s="12"/>
      <c r="R19" s="12"/>
      <c r="S19" s="12"/>
      <c r="T19" s="12"/>
      <c r="U19" s="12"/>
    </row>
    <row r="20" spans="1:21" ht="15.75" thickBot="1" x14ac:dyDescent="0.3">
      <c r="A20" s="203" t="s">
        <v>34</v>
      </c>
      <c r="B20" s="204"/>
      <c r="C20" s="204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6"/>
      <c r="Q20" s="12"/>
      <c r="R20" s="11"/>
      <c r="S20" s="12"/>
      <c r="T20" s="12"/>
      <c r="U20" s="12"/>
    </row>
    <row r="21" spans="1:21" x14ac:dyDescent="0.25">
      <c r="A21" s="73">
        <v>9</v>
      </c>
      <c r="B21" s="55" t="s">
        <v>116</v>
      </c>
      <c r="C21" s="72" t="s">
        <v>49</v>
      </c>
      <c r="D21" s="69" t="s">
        <v>26</v>
      </c>
      <c r="E21" s="85">
        <v>5</v>
      </c>
      <c r="F21" s="61">
        <v>2</v>
      </c>
      <c r="G21" s="19">
        <v>1</v>
      </c>
      <c r="H21" s="19"/>
      <c r="I21" s="19"/>
      <c r="J21" s="19"/>
      <c r="K21" s="19">
        <f t="shared" ref="K21" si="3">SUM(F21:J21)*14</f>
        <v>42</v>
      </c>
      <c r="L21" s="19">
        <f t="shared" ref="L21:L22" si="4">E21*25-K21</f>
        <v>83</v>
      </c>
      <c r="M21" s="214" t="s">
        <v>24</v>
      </c>
      <c r="N21" s="215"/>
      <c r="Q21" s="12"/>
      <c r="R21" s="11"/>
      <c r="S21" s="28"/>
      <c r="T21" s="28"/>
      <c r="U21" s="28"/>
    </row>
    <row r="22" spans="1:21" ht="15.75" customHeight="1" thickBot="1" x14ac:dyDescent="0.3">
      <c r="A22" s="48">
        <v>10</v>
      </c>
      <c r="B22" s="17" t="s">
        <v>117</v>
      </c>
      <c r="C22" s="58" t="s">
        <v>50</v>
      </c>
      <c r="D22" s="22" t="s">
        <v>26</v>
      </c>
      <c r="E22" s="60">
        <v>5</v>
      </c>
      <c r="F22" s="62">
        <v>1</v>
      </c>
      <c r="G22" s="17">
        <v>2</v>
      </c>
      <c r="H22" s="17"/>
      <c r="I22" s="17"/>
      <c r="J22" s="17"/>
      <c r="K22" s="17">
        <f>SUM(F22:J22)*14</f>
        <v>42</v>
      </c>
      <c r="L22" s="17">
        <f t="shared" si="4"/>
        <v>83</v>
      </c>
      <c r="M22" s="177" t="s">
        <v>24</v>
      </c>
      <c r="N22" s="179"/>
      <c r="Q22" s="12"/>
      <c r="R22" s="11"/>
      <c r="S22" s="12"/>
      <c r="T22" s="12"/>
      <c r="U22" s="12"/>
    </row>
    <row r="23" spans="1:21" ht="18" customHeight="1" thickBot="1" x14ac:dyDescent="0.3">
      <c r="B23" s="2"/>
      <c r="C23" s="2"/>
      <c r="D23" s="1"/>
      <c r="E23" s="2"/>
      <c r="F23" s="2"/>
      <c r="G23" s="2"/>
      <c r="H23" s="1"/>
      <c r="I23" s="1"/>
      <c r="J23" s="1"/>
      <c r="K23" s="2"/>
      <c r="L23" s="2"/>
      <c r="M23" s="216"/>
      <c r="N23" s="216"/>
      <c r="Q23" s="12"/>
      <c r="R23" s="12"/>
      <c r="S23" s="12"/>
      <c r="T23" s="12"/>
      <c r="U23" s="12"/>
    </row>
    <row r="24" spans="1:21" ht="15" customHeight="1" x14ac:dyDescent="0.25">
      <c r="B24" s="116" t="s">
        <v>36</v>
      </c>
      <c r="C24" s="40" t="str">
        <f>[1]Sem_I!C24</f>
        <v>Discipline Obligatorii:</v>
      </c>
      <c r="D24" s="119">
        <f>SUM(F9:J13)</f>
        <v>25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1"/>
      <c r="Q24" s="12"/>
      <c r="R24" s="12"/>
      <c r="S24" s="12"/>
      <c r="T24" s="12"/>
      <c r="U24" s="12"/>
    </row>
    <row r="25" spans="1:21" ht="15" customHeight="1" x14ac:dyDescent="0.25">
      <c r="B25" s="117"/>
      <c r="C25" s="41" t="str">
        <f>[1]Sem_I!C25</f>
        <v>Discipline Opționale:</v>
      </c>
      <c r="D25" s="122">
        <f>SUM(F15:J17)</f>
        <v>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4"/>
      <c r="Q25" s="12"/>
      <c r="R25" s="12"/>
      <c r="S25" s="12"/>
      <c r="T25" s="12"/>
      <c r="U25" s="12"/>
    </row>
    <row r="26" spans="1:21" ht="15.75" thickBot="1" x14ac:dyDescent="0.3">
      <c r="B26" s="118"/>
      <c r="C26" s="42" t="str">
        <f>[1]Sem_I!C26</f>
        <v>Discipline Facultative:</v>
      </c>
      <c r="D26" s="125">
        <f>SUM(F21:J22)</f>
        <v>6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7"/>
      <c r="Q26" s="12"/>
      <c r="R26" s="12"/>
      <c r="S26" s="12"/>
      <c r="T26" s="12"/>
      <c r="U26" s="12"/>
    </row>
    <row r="27" spans="1:21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Q27" s="12"/>
      <c r="R27" s="12"/>
      <c r="S27" s="12"/>
      <c r="T27" s="12"/>
      <c r="U27" s="12"/>
    </row>
    <row r="28" spans="1:21" x14ac:dyDescent="0.25">
      <c r="B28" s="3" t="s">
        <v>40</v>
      </c>
      <c r="C28" s="8"/>
      <c r="D28" s="1"/>
      <c r="E28" s="110" t="s">
        <v>41</v>
      </c>
      <c r="F28" s="110"/>
      <c r="G28" s="3"/>
      <c r="H28" s="1"/>
      <c r="I28" s="1"/>
      <c r="J28" s="1"/>
      <c r="K28" s="146" t="s">
        <v>42</v>
      </c>
      <c r="L28" s="146"/>
      <c r="M28" s="146"/>
      <c r="N28" s="146"/>
      <c r="Q28" s="12"/>
      <c r="R28" s="12"/>
      <c r="S28" s="12"/>
      <c r="T28" s="12"/>
      <c r="U28" s="12"/>
    </row>
    <row r="29" spans="1:21" x14ac:dyDescent="0.25">
      <c r="B29" s="113" t="str">
        <f>[1]Sem_I!B29</f>
        <v>Mihnea-Cosmin COSTOIU</v>
      </c>
      <c r="C29" s="113"/>
      <c r="D29" s="134" t="str">
        <f>[1]Sem_I!D29</f>
        <v>Radu ȘTEFĂNOIU</v>
      </c>
      <c r="E29" s="134"/>
      <c r="F29" s="134"/>
      <c r="G29" s="134"/>
      <c r="H29" s="134"/>
      <c r="I29" s="134"/>
      <c r="J29" s="70"/>
      <c r="K29" s="133" t="str">
        <f>[1]Sem_I!K29</f>
        <v>Vasile Dănuț COJOCARU</v>
      </c>
      <c r="L29" s="133"/>
      <c r="M29" s="133"/>
      <c r="N29" s="133"/>
      <c r="Q29" s="12"/>
      <c r="R29" s="12"/>
      <c r="S29" s="12"/>
      <c r="T29" s="12"/>
      <c r="U29" s="12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2"/>
      <c r="R30" s="12"/>
      <c r="S30" s="12"/>
      <c r="T30" s="12"/>
      <c r="U30" s="12"/>
    </row>
  </sheetData>
  <sheetProtection formatCells="0" formatRows="0" insertRows="0" insertHyperlinks="0" deleteRows="0" sort="0" autoFilter="0" pivotTables="0"/>
  <protectedRanges>
    <protectedRange sqref="L2 A15:XFD17 A21:B22 A9:XFD13" name="Editabil"/>
  </protectedRanges>
  <mergeCells count="52">
    <mergeCell ref="E28:F28"/>
    <mergeCell ref="K28:N28"/>
    <mergeCell ref="B29:C29"/>
    <mergeCell ref="D29:I29"/>
    <mergeCell ref="K29:N29"/>
    <mergeCell ref="M21:N21"/>
    <mergeCell ref="M22:N22"/>
    <mergeCell ref="M23:N23"/>
    <mergeCell ref="B24:B26"/>
    <mergeCell ref="D24:N24"/>
    <mergeCell ref="D25:N25"/>
    <mergeCell ref="D26:N26"/>
    <mergeCell ref="A20:N20"/>
    <mergeCell ref="A14:N14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N17"/>
    <mergeCell ref="A18:C19"/>
    <mergeCell ref="E18:E19"/>
    <mergeCell ref="K18:K19"/>
    <mergeCell ref="L18:L19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A4:B4"/>
    <mergeCell ref="L2:N2"/>
    <mergeCell ref="C1:J1"/>
    <mergeCell ref="C3:G3"/>
    <mergeCell ref="L3:M3"/>
    <mergeCell ref="L1:M1"/>
    <mergeCell ref="B2:C2"/>
    <mergeCell ref="D2:H2"/>
  </mergeCells>
  <conditionalFormatting sqref="C1 D2:D16 D18:D30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17" bottom="0.15748031496062992" header="0.31496062992125984" footer="0.15748031496062992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99ED-E986-47FA-9980-B4857F8D668F}">
  <dimension ref="A1:U25"/>
  <sheetViews>
    <sheetView tabSelected="1" zoomScale="80" zoomScaleNormal="80" zoomScaleSheetLayoutView="80" workbookViewId="0">
      <selection activeCell="C15" sqref="C15"/>
    </sheetView>
  </sheetViews>
  <sheetFormatPr defaultRowHeight="15" x14ac:dyDescent="0.25"/>
  <cols>
    <col min="1" max="1" width="4.7109375" style="27" customWidth="1"/>
    <col min="2" max="2" width="15.85546875" bestFit="1" customWidth="1"/>
    <col min="3" max="3" width="73.7109375" customWidth="1"/>
    <col min="4" max="4" width="9.85546875" customWidth="1"/>
    <col min="5" max="5" width="6" customWidth="1"/>
    <col min="6" max="10" width="3" customWidth="1"/>
    <col min="11" max="11" width="8.7109375" customWidth="1"/>
    <col min="12" max="12" width="5.7109375" customWidth="1"/>
    <col min="13" max="13" width="5.5703125" style="5" customWidth="1"/>
    <col min="14" max="14" width="4" style="5" customWidth="1"/>
  </cols>
  <sheetData>
    <row r="1" spans="1:21" ht="57" customHeight="1" x14ac:dyDescent="0.3">
      <c r="B1" s="2"/>
      <c r="C1" s="162" t="s">
        <v>0</v>
      </c>
      <c r="D1" s="162"/>
      <c r="E1" s="162"/>
      <c r="F1" s="162"/>
      <c r="G1" s="162"/>
      <c r="H1" s="162"/>
      <c r="I1" s="162"/>
      <c r="J1" s="162"/>
      <c r="K1" s="4"/>
      <c r="L1" s="161"/>
      <c r="M1" s="161"/>
      <c r="Q1" s="77"/>
      <c r="R1" s="77"/>
      <c r="S1" s="77"/>
      <c r="T1" s="77"/>
      <c r="U1" s="77"/>
    </row>
    <row r="2" spans="1:21" ht="15" customHeight="1" x14ac:dyDescent="0.25">
      <c r="B2" s="113"/>
      <c r="C2" s="113"/>
      <c r="D2" s="110"/>
      <c r="E2" s="110"/>
      <c r="F2" s="110"/>
      <c r="G2" s="110"/>
      <c r="H2" s="110"/>
      <c r="K2" s="7" t="str">
        <f>[1]Sem_I!K2</f>
        <v>Anul universitar:</v>
      </c>
      <c r="L2" s="110" t="str">
        <f>Sem_III!L2</f>
        <v>2024 - 2025</v>
      </c>
      <c r="M2" s="110"/>
      <c r="N2" s="110"/>
      <c r="Q2" s="12"/>
      <c r="R2" s="12"/>
      <c r="S2" s="12"/>
      <c r="T2" s="12"/>
      <c r="U2" s="12"/>
    </row>
    <row r="3" spans="1:21" x14ac:dyDescent="0.25">
      <c r="B3" s="6" t="s">
        <v>2</v>
      </c>
      <c r="C3" s="113" t="str">
        <f>[1]Sem_I!C3</f>
        <v>Ingineria materialelor</v>
      </c>
      <c r="D3" s="113"/>
      <c r="E3" s="113"/>
      <c r="F3" s="113"/>
      <c r="G3" s="113"/>
      <c r="K3" s="7" t="str">
        <f>[1]Sem_I!K3</f>
        <v>Anul de studii:</v>
      </c>
      <c r="L3" s="113" t="s">
        <v>44</v>
      </c>
      <c r="M3" s="113"/>
      <c r="Q3" s="12"/>
      <c r="R3" s="12"/>
      <c r="S3" s="12"/>
      <c r="T3" s="12"/>
      <c r="U3" s="12"/>
    </row>
    <row r="4" spans="1:21" ht="14.25" customHeight="1" x14ac:dyDescent="0.25">
      <c r="A4" s="110" t="s">
        <v>5</v>
      </c>
      <c r="B4" s="110"/>
      <c r="C4" s="113" t="str">
        <f>[1]Sem_I!C4</f>
        <v>Sisteme informatice și transformare digitală în procesarea materialelor</v>
      </c>
      <c r="D4" s="113"/>
      <c r="E4" s="113"/>
      <c r="F4" s="113"/>
      <c r="G4" s="113"/>
      <c r="H4" s="113"/>
      <c r="I4" s="113"/>
      <c r="J4" s="113"/>
      <c r="K4" s="7" t="str">
        <f>[1]Sem_I!K4</f>
        <v>Semestrul:</v>
      </c>
      <c r="L4" s="8" t="s">
        <v>44</v>
      </c>
      <c r="M4" s="8"/>
      <c r="Q4" s="12"/>
      <c r="R4" s="12"/>
      <c r="S4" s="12"/>
      <c r="T4" s="12"/>
      <c r="U4" s="12"/>
    </row>
    <row r="5" spans="1:21" ht="12" customHeight="1" thickBot="1" x14ac:dyDescent="0.3">
      <c r="B5" s="6"/>
      <c r="C5" s="110"/>
      <c r="D5" s="110"/>
      <c r="E5" s="110"/>
      <c r="F5" s="110"/>
      <c r="G5" s="110"/>
      <c r="K5" s="7"/>
      <c r="L5" s="113"/>
      <c r="M5" s="113"/>
      <c r="Q5" s="12"/>
      <c r="R5" s="12"/>
      <c r="S5" s="12"/>
      <c r="T5" s="12"/>
      <c r="U5" s="12"/>
    </row>
    <row r="6" spans="1:21" s="1" customFormat="1" ht="20.100000000000001" customHeight="1" x14ac:dyDescent="0.25">
      <c r="A6" s="201" t="s">
        <v>48</v>
      </c>
      <c r="B6" s="166" t="s">
        <v>8</v>
      </c>
      <c r="C6" s="166" t="s">
        <v>9</v>
      </c>
      <c r="D6" s="166" t="s">
        <v>10</v>
      </c>
      <c r="E6" s="168" t="s">
        <v>11</v>
      </c>
      <c r="F6" s="158" t="s">
        <v>12</v>
      </c>
      <c r="G6" s="159"/>
      <c r="H6" s="159"/>
      <c r="I6" s="159"/>
      <c r="J6" s="160"/>
      <c r="K6" s="166" t="s">
        <v>13</v>
      </c>
      <c r="L6" s="166"/>
      <c r="M6" s="166" t="s">
        <v>14</v>
      </c>
      <c r="N6" s="172"/>
      <c r="P6" s="70"/>
      <c r="Q6" s="12"/>
      <c r="R6" s="12"/>
      <c r="S6" s="12"/>
      <c r="T6" s="12"/>
      <c r="U6" s="12"/>
    </row>
    <row r="7" spans="1:21" ht="45.75" thickBot="1" x14ac:dyDescent="0.3">
      <c r="A7" s="202"/>
      <c r="B7" s="167"/>
      <c r="C7" s="167"/>
      <c r="D7" s="167"/>
      <c r="E7" s="169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4" t="s">
        <v>20</v>
      </c>
      <c r="L7" s="104" t="s">
        <v>21</v>
      </c>
      <c r="M7" s="167"/>
      <c r="N7" s="173"/>
      <c r="Q7" s="12"/>
      <c r="R7" s="12"/>
      <c r="S7" s="12"/>
      <c r="T7" s="12"/>
      <c r="U7" s="12"/>
    </row>
    <row r="8" spans="1:21" ht="15.75" thickBot="1" x14ac:dyDescent="0.3">
      <c r="A8" s="217" t="s">
        <v>22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Q8" s="12"/>
      <c r="R8" s="12"/>
      <c r="S8" s="12"/>
      <c r="T8" s="12"/>
      <c r="U8" s="12"/>
    </row>
    <row r="9" spans="1:21" ht="20.100000000000001" customHeight="1" x14ac:dyDescent="0.25">
      <c r="A9" s="46">
        <v>1</v>
      </c>
      <c r="B9" s="19" t="s">
        <v>64</v>
      </c>
      <c r="C9" s="56" t="s">
        <v>51</v>
      </c>
      <c r="D9" s="25" t="s">
        <v>27</v>
      </c>
      <c r="E9" s="25">
        <v>28</v>
      </c>
      <c r="F9" s="99"/>
      <c r="G9" s="100"/>
      <c r="H9" s="100"/>
      <c r="I9" s="100"/>
      <c r="J9" s="101">
        <v>27</v>
      </c>
      <c r="K9" s="19">
        <f t="shared" ref="K9" si="0">SUM(F9:J9)*14</f>
        <v>378</v>
      </c>
      <c r="L9" s="19">
        <f t="shared" ref="L9" si="1">E9*25-K9</f>
        <v>322</v>
      </c>
      <c r="M9" s="214" t="s">
        <v>25</v>
      </c>
      <c r="N9" s="215"/>
      <c r="Q9" s="12"/>
      <c r="R9" s="12"/>
      <c r="S9" s="12"/>
      <c r="T9" s="12"/>
      <c r="U9" s="12"/>
    </row>
    <row r="10" spans="1:21" ht="20.100000000000001" customHeight="1" thickBot="1" x14ac:dyDescent="0.3">
      <c r="A10" s="48">
        <v>2</v>
      </c>
      <c r="B10" s="17" t="s">
        <v>118</v>
      </c>
      <c r="C10" s="58" t="s">
        <v>63</v>
      </c>
      <c r="D10" s="22" t="s">
        <v>26</v>
      </c>
      <c r="E10" s="22">
        <v>2</v>
      </c>
      <c r="F10" s="102">
        <v>1</v>
      </c>
      <c r="G10" s="103"/>
      <c r="H10" s="103"/>
      <c r="I10" s="103"/>
      <c r="J10" s="103"/>
      <c r="K10" s="17">
        <f>SUM(F10:J10)*14</f>
        <v>14</v>
      </c>
      <c r="L10" s="17">
        <f>E10*25-K10</f>
        <v>36</v>
      </c>
      <c r="M10" s="114" t="s">
        <v>25</v>
      </c>
      <c r="N10" s="115"/>
      <c r="Q10" s="12"/>
      <c r="R10" s="12"/>
      <c r="S10" s="12"/>
      <c r="T10" s="12"/>
      <c r="U10" s="12"/>
    </row>
    <row r="11" spans="1:21" ht="15.75" thickBot="1" x14ac:dyDescent="0.3">
      <c r="A11" s="220" t="s">
        <v>28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2"/>
      <c r="Q11" s="12"/>
      <c r="R11" s="12"/>
      <c r="S11" s="12"/>
      <c r="T11" s="12"/>
      <c r="U11" s="12"/>
    </row>
    <row r="12" spans="1:21" x14ac:dyDescent="0.25">
      <c r="A12" s="223" t="s">
        <v>29</v>
      </c>
      <c r="B12" s="120"/>
      <c r="C12" s="121"/>
      <c r="D12" s="78" t="s">
        <v>30</v>
      </c>
      <c r="E12" s="120">
        <f>SUM(E9:E11)</f>
        <v>30</v>
      </c>
      <c r="F12" s="79">
        <f>SUM(F9:F11)</f>
        <v>1</v>
      </c>
      <c r="G12" s="79">
        <f>SUM(G9:G11)</f>
        <v>0</v>
      </c>
      <c r="H12" s="79">
        <f>SUM(H9:H11)</f>
        <v>0</v>
      </c>
      <c r="I12" s="79">
        <f>SUM(I9:I11)</f>
        <v>0</v>
      </c>
      <c r="J12" s="79"/>
      <c r="K12" s="120">
        <f>SUM(K8:K11)</f>
        <v>392</v>
      </c>
      <c r="L12" s="120">
        <f>SUM(L8:L11)</f>
        <v>358</v>
      </c>
      <c r="M12" s="79" t="s">
        <v>31</v>
      </c>
      <c r="N12" s="82" t="s">
        <v>32</v>
      </c>
      <c r="Q12" s="12"/>
      <c r="R12" s="12"/>
      <c r="S12" s="12"/>
      <c r="T12" s="12"/>
      <c r="U12" s="12"/>
    </row>
    <row r="13" spans="1:21" ht="15.75" thickBot="1" x14ac:dyDescent="0.3">
      <c r="A13" s="213"/>
      <c r="B13" s="126"/>
      <c r="C13" s="127"/>
      <c r="D13" s="80" t="s">
        <v>33</v>
      </c>
      <c r="E13" s="126"/>
      <c r="F13" s="16">
        <f>COUNT(F9:F11)</f>
        <v>1</v>
      </c>
      <c r="G13" s="16">
        <f>COUNT(G9:G11)</f>
        <v>0</v>
      </c>
      <c r="H13" s="16">
        <f>COUNT(H9:H11)</f>
        <v>0</v>
      </c>
      <c r="I13" s="16">
        <f>COUNT(I9:I11)</f>
        <v>0</v>
      </c>
      <c r="J13" s="16"/>
      <c r="K13" s="126"/>
      <c r="L13" s="126"/>
      <c r="M13" s="17">
        <f>COUNTIF(M1:M12,"=E")</f>
        <v>0</v>
      </c>
      <c r="N13" s="18">
        <f>COUNTIF(M1:M12,"=V")</f>
        <v>2</v>
      </c>
      <c r="Q13" s="12"/>
      <c r="R13" s="12"/>
      <c r="S13" s="12"/>
      <c r="T13" s="12"/>
      <c r="U13" s="12"/>
    </row>
    <row r="14" spans="1:21" ht="15.75" thickBot="1" x14ac:dyDescent="0.3">
      <c r="A14" s="128" t="s">
        <v>34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Q14" s="12"/>
      <c r="R14" s="12"/>
      <c r="S14" s="12"/>
      <c r="T14" s="12"/>
      <c r="U14" s="12"/>
    </row>
    <row r="15" spans="1:21" ht="30" x14ac:dyDescent="0.25">
      <c r="A15" s="95">
        <v>3</v>
      </c>
      <c r="B15" s="88" t="s">
        <v>65</v>
      </c>
      <c r="C15" s="89" t="s">
        <v>52</v>
      </c>
      <c r="D15" s="93" t="s">
        <v>26</v>
      </c>
      <c r="E15" s="93">
        <v>5</v>
      </c>
      <c r="F15" s="155" t="s">
        <v>53</v>
      </c>
      <c r="G15" s="157"/>
      <c r="H15" s="157"/>
      <c r="I15" s="157"/>
      <c r="J15" s="88"/>
      <c r="K15" s="88">
        <f>SUM(F15:J15)*14</f>
        <v>0</v>
      </c>
      <c r="L15" s="88">
        <f t="shared" ref="L15:L16" si="2">E15*25-K15</f>
        <v>125</v>
      </c>
      <c r="M15" s="157" t="s">
        <v>25</v>
      </c>
      <c r="N15" s="178"/>
      <c r="Q15" s="12"/>
      <c r="R15" s="12"/>
      <c r="S15" s="12"/>
      <c r="T15" s="12"/>
      <c r="U15" s="12"/>
    </row>
    <row r="16" spans="1:21" ht="15.75" customHeight="1" thickBot="1" x14ac:dyDescent="0.3">
      <c r="A16" s="48">
        <v>4</v>
      </c>
      <c r="B16" s="17" t="s">
        <v>66</v>
      </c>
      <c r="C16" s="58" t="s">
        <v>54</v>
      </c>
      <c r="D16" s="22" t="s">
        <v>26</v>
      </c>
      <c r="E16" s="22">
        <v>5</v>
      </c>
      <c r="F16" s="24"/>
      <c r="G16" s="17"/>
      <c r="H16" s="17"/>
      <c r="I16" s="17"/>
      <c r="J16" s="17"/>
      <c r="K16" s="17">
        <f t="shared" ref="K16" si="3">SUM(F16:I16)*14</f>
        <v>0</v>
      </c>
      <c r="L16" s="17">
        <f t="shared" si="2"/>
        <v>125</v>
      </c>
      <c r="M16" s="177" t="s">
        <v>24</v>
      </c>
      <c r="N16" s="179"/>
      <c r="Q16" s="12"/>
      <c r="R16" s="12"/>
      <c r="S16" s="12"/>
      <c r="T16" s="12"/>
      <c r="U16" s="12"/>
    </row>
    <row r="17" spans="2:21" ht="15" customHeight="1" thickBot="1" x14ac:dyDescent="0.3">
      <c r="Q17" s="12"/>
      <c r="R17" s="11"/>
      <c r="S17" s="12"/>
      <c r="T17" s="12"/>
      <c r="U17" s="12"/>
    </row>
    <row r="18" spans="2:21" ht="15" customHeight="1" thickBot="1" x14ac:dyDescent="0.3">
      <c r="B18" s="224" t="s">
        <v>55</v>
      </c>
      <c r="C18" s="225"/>
      <c r="D18" s="83" t="s">
        <v>67</v>
      </c>
      <c r="E18" s="226"/>
      <c r="F18" s="227"/>
      <c r="G18" s="50"/>
      <c r="H18" s="50"/>
      <c r="I18" s="50"/>
      <c r="J18" s="50"/>
      <c r="K18" s="50"/>
      <c r="L18" s="50"/>
      <c r="M18" s="51"/>
      <c r="N18" s="52"/>
      <c r="Q18" s="12"/>
      <c r="R18" s="11"/>
      <c r="S18" s="12"/>
      <c r="T18" s="12"/>
      <c r="U18" s="12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2"/>
      <c r="R19" s="11"/>
      <c r="S19" s="12"/>
      <c r="T19" s="12"/>
      <c r="U19" s="12"/>
    </row>
    <row r="20" spans="2:21" ht="14.45" customHeight="1" x14ac:dyDescent="0.25">
      <c r="B20" s="116" t="s">
        <v>36</v>
      </c>
      <c r="C20" s="40" t="str">
        <f>[1]Sem_I!C24</f>
        <v>Discipline Obligatorii:</v>
      </c>
      <c r="D20" s="119">
        <f>SUM(F9:J10)</f>
        <v>28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Q20" s="12"/>
      <c r="R20" s="11"/>
      <c r="S20" s="12"/>
      <c r="T20" s="12"/>
      <c r="U20" s="12"/>
    </row>
    <row r="21" spans="2:21" x14ac:dyDescent="0.25">
      <c r="B21" s="117"/>
      <c r="C21" s="41" t="str">
        <f>[1]Sem_I!C25</f>
        <v>Discipline Opționale:</v>
      </c>
      <c r="D21" s="122">
        <v>0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4"/>
    </row>
    <row r="22" spans="2:21" ht="15.75" thickBot="1" x14ac:dyDescent="0.3">
      <c r="B22" s="118"/>
      <c r="C22" s="42" t="str">
        <f>[1]Sem_I!C26</f>
        <v>Discipline Facultative:</v>
      </c>
      <c r="D22" s="125">
        <f>SUM(F15:J16)</f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7"/>
    </row>
    <row r="23" spans="2:2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21" x14ac:dyDescent="0.25">
      <c r="B24" s="3" t="s">
        <v>40</v>
      </c>
      <c r="C24" s="8"/>
      <c r="D24" s="1"/>
      <c r="E24" s="110" t="s">
        <v>41</v>
      </c>
      <c r="F24" s="110"/>
      <c r="G24" s="3"/>
      <c r="H24" s="1"/>
      <c r="I24" s="1"/>
      <c r="J24" s="1"/>
      <c r="K24" s="146" t="s">
        <v>42</v>
      </c>
      <c r="L24" s="146"/>
      <c r="M24" s="146"/>
      <c r="N24" s="146"/>
    </row>
    <row r="25" spans="2:21" x14ac:dyDescent="0.25">
      <c r="B25" s="113" t="str">
        <f>[1]Sem_I!B29</f>
        <v>Mihnea-Cosmin COSTOIU</v>
      </c>
      <c r="C25" s="113"/>
      <c r="D25" s="134" t="str">
        <f>[1]Sem_I!D29</f>
        <v>Radu ȘTEFĂNOIU</v>
      </c>
      <c r="E25" s="134"/>
      <c r="F25" s="134"/>
      <c r="G25" s="134"/>
      <c r="H25" s="134"/>
      <c r="I25" s="134"/>
      <c r="J25" s="70"/>
      <c r="K25" s="133" t="str">
        <f>[1]Sem_I!K29</f>
        <v>Vasile Dănuț COJOCARU</v>
      </c>
      <c r="L25" s="133"/>
      <c r="M25" s="133"/>
      <c r="N25" s="133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E24:F24"/>
    <mergeCell ref="K24:N24"/>
    <mergeCell ref="B25:C25"/>
    <mergeCell ref="D25:I25"/>
    <mergeCell ref="K25:N25"/>
    <mergeCell ref="M16:N16"/>
    <mergeCell ref="B18:C18"/>
    <mergeCell ref="E18:F18"/>
    <mergeCell ref="B20:B22"/>
    <mergeCell ref="D20:N20"/>
    <mergeCell ref="D21:N21"/>
    <mergeCell ref="D22:N22"/>
    <mergeCell ref="M10:N10"/>
    <mergeCell ref="A11:N11"/>
    <mergeCell ref="A14:N14"/>
    <mergeCell ref="F15:I15"/>
    <mergeCell ref="M15:N15"/>
    <mergeCell ref="A12:C13"/>
    <mergeCell ref="E12:E13"/>
    <mergeCell ref="K12:K13"/>
    <mergeCell ref="L12:L13"/>
    <mergeCell ref="E6:E7"/>
    <mergeCell ref="F6:J6"/>
    <mergeCell ref="K6:L6"/>
    <mergeCell ref="M6:N7"/>
    <mergeCell ref="M9:N9"/>
    <mergeCell ref="A8:N8"/>
    <mergeCell ref="C3:G3"/>
    <mergeCell ref="L3:M3"/>
    <mergeCell ref="L1:M1"/>
    <mergeCell ref="B2:C2"/>
    <mergeCell ref="D2:H2"/>
    <mergeCell ref="A4:B4"/>
    <mergeCell ref="L2:N2"/>
    <mergeCell ref="C1:J1"/>
    <mergeCell ref="C4:J4"/>
    <mergeCell ref="C5:G5"/>
    <mergeCell ref="L5:M5"/>
    <mergeCell ref="A6:A7"/>
    <mergeCell ref="B6:B7"/>
    <mergeCell ref="C6:C7"/>
    <mergeCell ref="D6:D7"/>
  </mergeCells>
  <conditionalFormatting sqref="C1 D2:D3 D5:D10 D12:D25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22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2024-09-25T07:37:29Z</cp:lastPrinted>
  <dcterms:created xsi:type="dcterms:W3CDTF">2015-06-05T18:19:34Z</dcterms:created>
  <dcterms:modified xsi:type="dcterms:W3CDTF">2024-09-25T07:37:32Z</dcterms:modified>
  <cp:category/>
  <cp:contentStatus/>
</cp:coreProperties>
</file>